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10" windowWidth="24615" windowHeight="10680"/>
  </bookViews>
  <sheets>
    <sheet name="Rekapitulace stavby" sheetId="1" r:id="rId1"/>
    <sheet name="001 - SO 001 - Vedlejší n..." sheetId="2" r:id="rId2"/>
    <sheet name="101 - SO 101 - Komunikace..." sheetId="3" r:id="rId3"/>
    <sheet name="301 - SO 301 - Kanalizačn..." sheetId="4" r:id="rId4"/>
    <sheet name="302 - SO 302 - Odvodnění ..." sheetId="5" r:id="rId5"/>
    <sheet name="401 - SO 401 - Elektropří..." sheetId="6" r:id="rId6"/>
    <sheet name="402 - SO 402 - Úprava veř..." sheetId="7" r:id="rId7"/>
    <sheet name="501 - SO 501 - Přeložka v..." sheetId="8" r:id="rId8"/>
    <sheet name="502 - SO 502 - Vodovodní ..." sheetId="9" r:id="rId9"/>
    <sheet name="701 - SO 701 - Kácení a l..." sheetId="10" r:id="rId10"/>
    <sheet name="703 - SO 703 - Drobná arc..." sheetId="11" r:id="rId11"/>
    <sheet name="704 - SO 704 - Mobiliář" sheetId="12" r:id="rId12"/>
    <sheet name="801 - SO 801 - Objekt fon..." sheetId="13" r:id="rId13"/>
    <sheet name="802 - SO 802 - Informační..." sheetId="14" r:id="rId14"/>
    <sheet name="901 - SO 901 - Technologi..." sheetId="15" r:id="rId15"/>
  </sheets>
  <definedNames>
    <definedName name="_xlnm.Print_Titles" localSheetId="1">'001 - SO 001 - Vedlejší n...'!$115:$115</definedName>
    <definedName name="_xlnm.Print_Titles" localSheetId="2">'101 - SO 101 - Komunikace...'!$115:$115</definedName>
    <definedName name="_xlnm.Print_Titles" localSheetId="3">'301 - SO 301 - Kanalizačn...'!$114:$114</definedName>
    <definedName name="_xlnm.Print_Titles" localSheetId="4">'302 - SO 302 - Odvodnění ...'!$113:$113</definedName>
    <definedName name="_xlnm.Print_Titles" localSheetId="5">'401 - SO 401 - Elektropří...'!$117:$117</definedName>
    <definedName name="_xlnm.Print_Titles" localSheetId="6">'402 - SO 402 - Úprava veř...'!$119:$119</definedName>
    <definedName name="_xlnm.Print_Titles" localSheetId="7">'501 - SO 501 - Přeložka v...'!$115:$115</definedName>
    <definedName name="_xlnm.Print_Titles" localSheetId="8">'502 - SO 502 - Vodovodní ...'!$115:$115</definedName>
    <definedName name="_xlnm.Print_Titles" localSheetId="9">'701 - SO 701 - Kácení a l...'!$111:$111</definedName>
    <definedName name="_xlnm.Print_Titles" localSheetId="10">'703 - SO 703 - Drobná arc...'!$116:$116</definedName>
    <definedName name="_xlnm.Print_Titles" localSheetId="11">'704 - SO 704 - Mobiliář'!$112:$112</definedName>
    <definedName name="_xlnm.Print_Titles" localSheetId="12">'801 - SO 801 - Objekt fon...'!$119:$119</definedName>
    <definedName name="_xlnm.Print_Titles" localSheetId="13">'802 - SO 802 - Informační...'!$112:$112</definedName>
    <definedName name="_xlnm.Print_Titles" localSheetId="14">'901 - SO 901 - Technologi...'!$115:$115</definedName>
    <definedName name="_xlnm.Print_Titles" localSheetId="0">'Rekapitulace stavby'!$85:$85</definedName>
    <definedName name="_xlnm.Print_Area" localSheetId="1">'001 - SO 001 - Vedlejší n...'!$C$4:$Q$70,'001 - SO 001 - Vedlejší n...'!$C$76:$Q$99,'001 - SO 001 - Vedlejší n...'!$C$105:$Q$174</definedName>
    <definedName name="_xlnm.Print_Area" localSheetId="2">'101 - SO 101 - Komunikace...'!$C$4:$Q$70,'101 - SO 101 - Komunikace...'!$C$76:$Q$99,'101 - SO 101 - Komunikace...'!$C$105:$Q$377</definedName>
    <definedName name="_xlnm.Print_Area" localSheetId="3">'301 - SO 301 - Kanalizačn...'!$C$4:$Q$70,'301 - SO 301 - Kanalizačn...'!$C$76:$Q$98,'301 - SO 301 - Kanalizačn...'!$C$104:$Q$229</definedName>
    <definedName name="_xlnm.Print_Area" localSheetId="4">'302 - SO 302 - Odvodnění ...'!$C$4:$Q$70,'302 - SO 302 - Odvodnění ...'!$C$76:$Q$97,'302 - SO 302 - Odvodnění ...'!$C$103:$Q$227</definedName>
    <definedName name="_xlnm.Print_Area" localSheetId="5">'401 - SO 401 - Elektropří...'!$C$4:$Q$70,'401 - SO 401 - Elektropří...'!$C$76:$Q$101,'401 - SO 401 - Elektropří...'!$C$107:$Q$214</definedName>
    <definedName name="_xlnm.Print_Area" localSheetId="6">'402 - SO 402 - Úprava veř...'!$C$4:$Q$70,'402 - SO 402 - Úprava veř...'!$C$76:$Q$103,'402 - SO 402 - Úprava veř...'!$C$109:$Q$279</definedName>
    <definedName name="_xlnm.Print_Area" localSheetId="7">'501 - SO 501 - Přeložka v...'!$C$4:$Q$70,'501 - SO 501 - Přeložka v...'!$C$76:$Q$99,'501 - SO 501 - Přeložka v...'!$C$105:$Q$393</definedName>
    <definedName name="_xlnm.Print_Area" localSheetId="8">'502 - SO 502 - Vodovodní ...'!$C$4:$Q$70,'502 - SO 502 - Vodovodní ...'!$C$76:$Q$99,'502 - SO 502 - Vodovodní ...'!$C$105:$Q$249</definedName>
    <definedName name="_xlnm.Print_Area" localSheetId="9">'701 - SO 701 - Kácení a l...'!$C$4:$Q$70,'701 - SO 701 - Kácení a l...'!$C$76:$Q$95,'701 - SO 701 - Kácení a l...'!$C$101:$Q$206</definedName>
    <definedName name="_xlnm.Print_Area" localSheetId="10">'703 - SO 703 - Drobná arc...'!$C$4:$Q$70,'703 - SO 703 - Drobná arc...'!$C$76:$Q$100,'703 - SO 703 - Drobná arc...'!$C$106:$Q$211</definedName>
    <definedName name="_xlnm.Print_Area" localSheetId="11">'704 - SO 704 - Mobiliář'!$C$4:$Q$70,'704 - SO 704 - Mobiliář'!$C$76:$Q$96,'704 - SO 704 - Mobiliář'!$C$102:$Q$210</definedName>
    <definedName name="_xlnm.Print_Area" localSheetId="12">'801 - SO 801 - Objekt fon...'!$C$4:$Q$70,'801 - SO 801 - Objekt fon...'!$C$76:$Q$103,'801 - SO 801 - Objekt fon...'!$C$109:$Q$223</definedName>
    <definedName name="_xlnm.Print_Area" localSheetId="13">'802 - SO 802 - Informační...'!$C$4:$Q$70,'802 - SO 802 - Informační...'!$C$76:$Q$96,'802 - SO 802 - Informační...'!$C$102:$Q$171</definedName>
    <definedName name="_xlnm.Print_Area" localSheetId="14">'901 - SO 901 - Technologi...'!$C$4:$Q$70,'901 - SO 901 - Technologi...'!$C$76:$Q$99,'901 - SO 901 - Technologi...'!$C$105:$Q$193</definedName>
    <definedName name="_xlnm.Print_Area" localSheetId="0">'Rekapitulace stavby'!$C$4:$AP$70,'Rekapitulace stavby'!$C$76:$AP$105</definedName>
  </definedNames>
  <calcPr calcId="145621"/>
</workbook>
</file>

<file path=xl/calcChain.xml><?xml version="1.0" encoding="utf-8"?>
<calcChain xmlns="http://schemas.openxmlformats.org/spreadsheetml/2006/main">
  <c r="AY101" i="1" l="1"/>
  <c r="AX101" i="1"/>
  <c r="BI192" i="15"/>
  <c r="BH192" i="15"/>
  <c r="BG192" i="15"/>
  <c r="BF192" i="15"/>
  <c r="AA192" i="15"/>
  <c r="Y192" i="15"/>
  <c r="W192" i="15"/>
  <c r="BK192" i="15"/>
  <c r="N192" i="15"/>
  <c r="BE192" i="15"/>
  <c r="BI191" i="15"/>
  <c r="BH191" i="15"/>
  <c r="BG191" i="15"/>
  <c r="BF191" i="15"/>
  <c r="AA191" i="15"/>
  <c r="AA190" i="15"/>
  <c r="Y191" i="15"/>
  <c r="Y190" i="15"/>
  <c r="W191" i="15"/>
  <c r="W190" i="15"/>
  <c r="BK191" i="15"/>
  <c r="N191" i="15"/>
  <c r="BE191" i="15" s="1"/>
  <c r="BI188" i="15"/>
  <c r="BH188" i="15"/>
  <c r="BG188" i="15"/>
  <c r="BF188" i="15"/>
  <c r="AA188" i="15"/>
  <c r="Y188" i="15"/>
  <c r="W188" i="15"/>
  <c r="BK188" i="15"/>
  <c r="N188" i="15"/>
  <c r="BE188" i="15"/>
  <c r="BI186" i="15"/>
  <c r="BH186" i="15"/>
  <c r="BG186" i="15"/>
  <c r="BF186" i="15"/>
  <c r="AA186" i="15"/>
  <c r="AA185" i="15"/>
  <c r="Y186" i="15"/>
  <c r="Y185" i="15"/>
  <c r="W186" i="15"/>
  <c r="W185" i="15"/>
  <c r="BK186" i="15"/>
  <c r="BK185" i="15" s="1"/>
  <c r="N185" i="15" s="1"/>
  <c r="N94" i="15" s="1"/>
  <c r="N186" i="15"/>
  <c r="BE186" i="15" s="1"/>
  <c r="BI183" i="15"/>
  <c r="BH183" i="15"/>
  <c r="BG183" i="15"/>
  <c r="BF183" i="15"/>
  <c r="AA183" i="15"/>
  <c r="Y183" i="15"/>
  <c r="W183" i="15"/>
  <c r="BK183" i="15"/>
  <c r="N183" i="15"/>
  <c r="BE183" i="15"/>
  <c r="BI181" i="15"/>
  <c r="BH181" i="15"/>
  <c r="BG181" i="15"/>
  <c r="BF181" i="15"/>
  <c r="AA181" i="15"/>
  <c r="Y181" i="15"/>
  <c r="W181" i="15"/>
  <c r="BK181" i="15"/>
  <c r="N181" i="15"/>
  <c r="BE181" i="15"/>
  <c r="BI179" i="15"/>
  <c r="BH179" i="15"/>
  <c r="BG179" i="15"/>
  <c r="BF179" i="15"/>
  <c r="AA179" i="15"/>
  <c r="Y179" i="15"/>
  <c r="W179" i="15"/>
  <c r="BK179" i="15"/>
  <c r="N179" i="15"/>
  <c r="BE179" i="15"/>
  <c r="BI177" i="15"/>
  <c r="BH177" i="15"/>
  <c r="BG177" i="15"/>
  <c r="BF177" i="15"/>
  <c r="AA177" i="15"/>
  <c r="Y177" i="15"/>
  <c r="Y172" i="15" s="1"/>
  <c r="W177" i="15"/>
  <c r="BK177" i="15"/>
  <c r="N177" i="15"/>
  <c r="BE177" i="15"/>
  <c r="BI175" i="15"/>
  <c r="BH175" i="15"/>
  <c r="BG175" i="15"/>
  <c r="BF175" i="15"/>
  <c r="AA175" i="15"/>
  <c r="Y175" i="15"/>
  <c r="W175" i="15"/>
  <c r="BK175" i="15"/>
  <c r="N175" i="15"/>
  <c r="BE175" i="15"/>
  <c r="BI173" i="15"/>
  <c r="H36" i="15" s="1"/>
  <c r="BD101" i="1" s="1"/>
  <c r="BH173" i="15"/>
  <c r="BG173" i="15"/>
  <c r="BF173" i="15"/>
  <c r="AA173" i="15"/>
  <c r="AA172" i="15"/>
  <c r="Y173" i="15"/>
  <c r="W173" i="15"/>
  <c r="W172" i="15"/>
  <c r="BK173" i="15"/>
  <c r="N173" i="15"/>
  <c r="BE173" i="15" s="1"/>
  <c r="BI170" i="15"/>
  <c r="BH170" i="15"/>
  <c r="BG170" i="15"/>
  <c r="BF170" i="15"/>
  <c r="AA170" i="15"/>
  <c r="Y170" i="15"/>
  <c r="W170" i="15"/>
  <c r="BK170" i="15"/>
  <c r="N170" i="15"/>
  <c r="BE170" i="15"/>
  <c r="BI168" i="15"/>
  <c r="BH168" i="15"/>
  <c r="BG168" i="15"/>
  <c r="BF168" i="15"/>
  <c r="AA168" i="15"/>
  <c r="AA167" i="15"/>
  <c r="Y168" i="15"/>
  <c r="Y167" i="15"/>
  <c r="W168" i="15"/>
  <c r="W167" i="15"/>
  <c r="BK168" i="15"/>
  <c r="BK167" i="15" s="1"/>
  <c r="N167" i="15" s="1"/>
  <c r="N92" i="15" s="1"/>
  <c r="N168" i="15"/>
  <c r="BE168" i="15" s="1"/>
  <c r="BI165" i="15"/>
  <c r="BH165" i="15"/>
  <c r="BG165" i="15"/>
  <c r="BF165" i="15"/>
  <c r="AA165" i="15"/>
  <c r="Y165" i="15"/>
  <c r="W165" i="15"/>
  <c r="BK165" i="15"/>
  <c r="N165" i="15"/>
  <c r="BE165" i="15"/>
  <c r="BI163" i="15"/>
  <c r="BH163" i="15"/>
  <c r="BG163" i="15"/>
  <c r="BF163" i="15"/>
  <c r="AA163" i="15"/>
  <c r="Y163" i="15"/>
  <c r="W163" i="15"/>
  <c r="BK163" i="15"/>
  <c r="N163" i="15"/>
  <c r="BE163" i="15"/>
  <c r="BI161" i="15"/>
  <c r="BH161" i="15"/>
  <c r="BG161" i="15"/>
  <c r="BF161" i="15"/>
  <c r="AA161" i="15"/>
  <c r="Y161" i="15"/>
  <c r="W161" i="15"/>
  <c r="BK161" i="15"/>
  <c r="N161" i="15"/>
  <c r="BE161" i="15"/>
  <c r="BI159" i="15"/>
  <c r="BH159" i="15"/>
  <c r="BG159" i="15"/>
  <c r="BF159" i="15"/>
  <c r="AA159" i="15"/>
  <c r="Y159" i="15"/>
  <c r="Y155" i="15" s="1"/>
  <c r="W159" i="15"/>
  <c r="BK159" i="15"/>
  <c r="N159" i="15"/>
  <c r="BE159" i="15"/>
  <c r="BI158" i="15"/>
  <c r="BH158" i="15"/>
  <c r="BG158" i="15"/>
  <c r="BF158" i="15"/>
  <c r="AA158" i="15"/>
  <c r="Y158" i="15"/>
  <c r="W158" i="15"/>
  <c r="BK158" i="15"/>
  <c r="N158" i="15"/>
  <c r="BE158" i="15"/>
  <c r="BI156" i="15"/>
  <c r="BH156" i="15"/>
  <c r="BG156" i="15"/>
  <c r="BF156" i="15"/>
  <c r="AA156" i="15"/>
  <c r="AA155" i="15"/>
  <c r="Y156" i="15"/>
  <c r="W156" i="15"/>
  <c r="W155" i="15"/>
  <c r="BK156" i="15"/>
  <c r="N156" i="15"/>
  <c r="BE156" i="15" s="1"/>
  <c r="BI154" i="15"/>
  <c r="BH154" i="15"/>
  <c r="BG154" i="15"/>
  <c r="BF154" i="15"/>
  <c r="AA154" i="15"/>
  <c r="Y154" i="15"/>
  <c r="W154" i="15"/>
  <c r="BK154" i="15"/>
  <c r="N154" i="15"/>
  <c r="BE154" i="15"/>
  <c r="BI153" i="15"/>
  <c r="BH153" i="15"/>
  <c r="BG153" i="15"/>
  <c r="BF153" i="15"/>
  <c r="AA153" i="15"/>
  <c r="Y153" i="15"/>
  <c r="W153" i="15"/>
  <c r="BK153" i="15"/>
  <c r="N153" i="15"/>
  <c r="BE153" i="15" s="1"/>
  <c r="BI151" i="15"/>
  <c r="BH151" i="15"/>
  <c r="BG151" i="15"/>
  <c r="BF151" i="15"/>
  <c r="AA151" i="15"/>
  <c r="Y151" i="15"/>
  <c r="W151" i="15"/>
  <c r="BK151" i="15"/>
  <c r="N151" i="15"/>
  <c r="BE151" i="15"/>
  <c r="BI149" i="15"/>
  <c r="BH149" i="15"/>
  <c r="BG149" i="15"/>
  <c r="BF149" i="15"/>
  <c r="AA149" i="15"/>
  <c r="Y149" i="15"/>
  <c r="W149" i="15"/>
  <c r="BK149" i="15"/>
  <c r="N149" i="15"/>
  <c r="BE149" i="15"/>
  <c r="BI147" i="15"/>
  <c r="BH147" i="15"/>
  <c r="BG147" i="15"/>
  <c r="BF147" i="15"/>
  <c r="AA147" i="15"/>
  <c r="Y147" i="15"/>
  <c r="W147" i="15"/>
  <c r="BK147" i="15"/>
  <c r="N147" i="15"/>
  <c r="BE147" i="15"/>
  <c r="BI145" i="15"/>
  <c r="BH145" i="15"/>
  <c r="BG145" i="15"/>
  <c r="BF145" i="15"/>
  <c r="AA145" i="15"/>
  <c r="Y145" i="15"/>
  <c r="W145" i="15"/>
  <c r="BK145" i="15"/>
  <c r="N145" i="15"/>
  <c r="BE145" i="15"/>
  <c r="BI141" i="15"/>
  <c r="BH141" i="15"/>
  <c r="BG141" i="15"/>
  <c r="BF141" i="15"/>
  <c r="AA141" i="15"/>
  <c r="Y141" i="15"/>
  <c r="W141" i="15"/>
  <c r="BK141" i="15"/>
  <c r="N141" i="15"/>
  <c r="BE141" i="15"/>
  <c r="BI137" i="15"/>
  <c r="BH137" i="15"/>
  <c r="BG137" i="15"/>
  <c r="BF137" i="15"/>
  <c r="AA137" i="15"/>
  <c r="Y137" i="15"/>
  <c r="W137" i="15"/>
  <c r="BK137" i="15"/>
  <c r="N137" i="15"/>
  <c r="BE137" i="15"/>
  <c r="BI133" i="15"/>
  <c r="BH133" i="15"/>
  <c r="BG133" i="15"/>
  <c r="BF133" i="15"/>
  <c r="AA133" i="15"/>
  <c r="Y133" i="15"/>
  <c r="W133" i="15"/>
  <c r="BK133" i="15"/>
  <c r="N133" i="15"/>
  <c r="BE133" i="15"/>
  <c r="BI129" i="15"/>
  <c r="BH129" i="15"/>
  <c r="BG129" i="15"/>
  <c r="BF129" i="15"/>
  <c r="AA129" i="15"/>
  <c r="Y129" i="15"/>
  <c r="W129" i="15"/>
  <c r="BK129" i="15"/>
  <c r="N129" i="15"/>
  <c r="BE129" i="15"/>
  <c r="BI125" i="15"/>
  <c r="BH125" i="15"/>
  <c r="BG125" i="15"/>
  <c r="BF125" i="15"/>
  <c r="AA125" i="15"/>
  <c r="Y125" i="15"/>
  <c r="Y118" i="15" s="1"/>
  <c r="W125" i="15"/>
  <c r="BK125" i="15"/>
  <c r="N125" i="15"/>
  <c r="BE125" i="15"/>
  <c r="BI121" i="15"/>
  <c r="BH121" i="15"/>
  <c r="BG121" i="15"/>
  <c r="BF121" i="15"/>
  <c r="AA121" i="15"/>
  <c r="Y121" i="15"/>
  <c r="W121" i="15"/>
  <c r="BK121" i="15"/>
  <c r="N121" i="15"/>
  <c r="BE121" i="15"/>
  <c r="BI119" i="15"/>
  <c r="BH119" i="15"/>
  <c r="BG119" i="15"/>
  <c r="BF119" i="15"/>
  <c r="AA119" i="15"/>
  <c r="AA118" i="15"/>
  <c r="AA117" i="15" s="1"/>
  <c r="AA116" i="15"/>
  <c r="Y119" i="15"/>
  <c r="W119" i="15"/>
  <c r="W118" i="15"/>
  <c r="W117" i="15" s="1"/>
  <c r="W116" i="15"/>
  <c r="AU101" i="1" s="1"/>
  <c r="BK119" i="15"/>
  <c r="N119" i="15"/>
  <c r="BE119" i="15" s="1"/>
  <c r="M113" i="15"/>
  <c r="F113" i="15"/>
  <c r="M112" i="15"/>
  <c r="F112" i="15"/>
  <c r="F110" i="15"/>
  <c r="F108" i="15"/>
  <c r="M28" i="15"/>
  <c r="AS101" i="1"/>
  <c r="M84" i="15"/>
  <c r="F84" i="15"/>
  <c r="M83" i="15"/>
  <c r="F83" i="15"/>
  <c r="F81" i="15"/>
  <c r="F79" i="15"/>
  <c r="O9" i="15"/>
  <c r="M81" i="15" s="1"/>
  <c r="M110" i="15"/>
  <c r="F6" i="15"/>
  <c r="AY100" i="1"/>
  <c r="AX100" i="1"/>
  <c r="BI170" i="14"/>
  <c r="BH170" i="14"/>
  <c r="BG170" i="14"/>
  <c r="BF170" i="14"/>
  <c r="AA170" i="14"/>
  <c r="Y170" i="14"/>
  <c r="W170" i="14"/>
  <c r="BK170" i="14"/>
  <c r="N170" i="14"/>
  <c r="BE170" i="14" s="1"/>
  <c r="BI168" i="14"/>
  <c r="BH168" i="14"/>
  <c r="BG168" i="14"/>
  <c r="BF168" i="14"/>
  <c r="AA168" i="14"/>
  <c r="Y168" i="14"/>
  <c r="W168" i="14"/>
  <c r="BK168" i="14"/>
  <c r="N168" i="14"/>
  <c r="BE168" i="14"/>
  <c r="BI166" i="14"/>
  <c r="BH166" i="14"/>
  <c r="BG166" i="14"/>
  <c r="BF166" i="14"/>
  <c r="AA166" i="14"/>
  <c r="Y166" i="14"/>
  <c r="W166" i="14"/>
  <c r="BK166" i="14"/>
  <c r="N166" i="14"/>
  <c r="BE166" i="14" s="1"/>
  <c r="BI164" i="14"/>
  <c r="BH164" i="14"/>
  <c r="BG164" i="14"/>
  <c r="BF164" i="14"/>
  <c r="AA164" i="14"/>
  <c r="Y164" i="14"/>
  <c r="W164" i="14"/>
  <c r="BK164" i="14"/>
  <c r="N164" i="14"/>
  <c r="BE164" i="14"/>
  <c r="BI163" i="14"/>
  <c r="BH163" i="14"/>
  <c r="BG163" i="14"/>
  <c r="BF163" i="14"/>
  <c r="AA163" i="14"/>
  <c r="AA162" i="14"/>
  <c r="Y163" i="14"/>
  <c r="Y162" i="14"/>
  <c r="W163" i="14"/>
  <c r="W162" i="14"/>
  <c r="BK163" i="14"/>
  <c r="N163" i="14"/>
  <c r="BE163" i="14" s="1"/>
  <c r="BI158" i="14"/>
  <c r="BH158" i="14"/>
  <c r="BG158" i="14"/>
  <c r="BF158" i="14"/>
  <c r="AA158" i="14"/>
  <c r="Y158" i="14"/>
  <c r="W158" i="14"/>
  <c r="BK158" i="14"/>
  <c r="N158" i="14"/>
  <c r="BE158" i="14"/>
  <c r="BI154" i="14"/>
  <c r="BH154" i="14"/>
  <c r="BG154" i="14"/>
  <c r="BF154" i="14"/>
  <c r="AA154" i="14"/>
  <c r="Y154" i="14"/>
  <c r="Y145" i="14" s="1"/>
  <c r="W154" i="14"/>
  <c r="BK154" i="14"/>
  <c r="N154" i="14"/>
  <c r="BE154" i="14"/>
  <c r="BI150" i="14"/>
  <c r="BH150" i="14"/>
  <c r="BG150" i="14"/>
  <c r="BF150" i="14"/>
  <c r="AA150" i="14"/>
  <c r="Y150" i="14"/>
  <c r="W150" i="14"/>
  <c r="BK150" i="14"/>
  <c r="N150" i="14"/>
  <c r="BE150" i="14"/>
  <c r="BI146" i="14"/>
  <c r="BH146" i="14"/>
  <c r="BG146" i="14"/>
  <c r="BF146" i="14"/>
  <c r="AA146" i="14"/>
  <c r="AA145" i="14"/>
  <c r="Y146" i="14"/>
  <c r="W146" i="14"/>
  <c r="W145" i="14"/>
  <c r="BK146" i="14"/>
  <c r="N146" i="14"/>
  <c r="BE146" i="14" s="1"/>
  <c r="BI141" i="14"/>
  <c r="BH141" i="14"/>
  <c r="BG141" i="14"/>
  <c r="BF141" i="14"/>
  <c r="AA141" i="14"/>
  <c r="Y141" i="14"/>
  <c r="W141" i="14"/>
  <c r="BK141" i="14"/>
  <c r="N141" i="14"/>
  <c r="BE141" i="14"/>
  <c r="BI137" i="14"/>
  <c r="BH137" i="14"/>
  <c r="BG137" i="14"/>
  <c r="BF137" i="14"/>
  <c r="AA137" i="14"/>
  <c r="Y137" i="14"/>
  <c r="W137" i="14"/>
  <c r="BK137" i="14"/>
  <c r="N137" i="14"/>
  <c r="BE137" i="14" s="1"/>
  <c r="BI133" i="14"/>
  <c r="BH133" i="14"/>
  <c r="BG133" i="14"/>
  <c r="BF133" i="14"/>
  <c r="AA133" i="14"/>
  <c r="Y133" i="14"/>
  <c r="W133" i="14"/>
  <c r="BK133" i="14"/>
  <c r="N133" i="14"/>
  <c r="BE133" i="14" s="1"/>
  <c r="BI129" i="14"/>
  <c r="BH129" i="14"/>
  <c r="BG129" i="14"/>
  <c r="BF129" i="14"/>
  <c r="AA129" i="14"/>
  <c r="Y129" i="14"/>
  <c r="W129" i="14"/>
  <c r="BK129" i="14"/>
  <c r="N129" i="14"/>
  <c r="BE129" i="14" s="1"/>
  <c r="BI125" i="14"/>
  <c r="BH125" i="14"/>
  <c r="BG125" i="14"/>
  <c r="BF125" i="14"/>
  <c r="AA125" i="14"/>
  <c r="Y125" i="14"/>
  <c r="Y115" i="14" s="1"/>
  <c r="Y114" i="14" s="1"/>
  <c r="Y113" i="14" s="1"/>
  <c r="W125" i="14"/>
  <c r="BK125" i="14"/>
  <c r="N125" i="14"/>
  <c r="BE125" i="14"/>
  <c r="BI121" i="14"/>
  <c r="BH121" i="14"/>
  <c r="BG121" i="14"/>
  <c r="BF121" i="14"/>
  <c r="AA121" i="14"/>
  <c r="Y121" i="14"/>
  <c r="W121" i="14"/>
  <c r="BK121" i="14"/>
  <c r="N121" i="14"/>
  <c r="BE121" i="14" s="1"/>
  <c r="BI116" i="14"/>
  <c r="BH116" i="14"/>
  <c r="BG116" i="14"/>
  <c r="BF116" i="14"/>
  <c r="AA116" i="14"/>
  <c r="AA115" i="14"/>
  <c r="AA114" i="14" s="1"/>
  <c r="AA113" i="14" s="1"/>
  <c r="Y116" i="14"/>
  <c r="W116" i="14"/>
  <c r="W115" i="14"/>
  <c r="BK116" i="14"/>
  <c r="N116" i="14"/>
  <c r="BE116" i="14" s="1"/>
  <c r="M110" i="14"/>
  <c r="F110" i="14"/>
  <c r="M109" i="14"/>
  <c r="F109" i="14"/>
  <c r="F107" i="14"/>
  <c r="F105" i="14"/>
  <c r="M28" i="14"/>
  <c r="AS100" i="1"/>
  <c r="M84" i="14"/>
  <c r="F84" i="14"/>
  <c r="M83" i="14"/>
  <c r="F83" i="14"/>
  <c r="F81" i="14"/>
  <c r="F79" i="14"/>
  <c r="O9" i="14"/>
  <c r="M81" i="14" s="1"/>
  <c r="M107" i="14"/>
  <c r="F6" i="14"/>
  <c r="AY99" i="1"/>
  <c r="AX99" i="1"/>
  <c r="BI221" i="13"/>
  <c r="BH221" i="13"/>
  <c r="BG221" i="13"/>
  <c r="BF221" i="13"/>
  <c r="AA221" i="13"/>
  <c r="AA220" i="13"/>
  <c r="AA219" i="13" s="1"/>
  <c r="Y221" i="13"/>
  <c r="Y220" i="13" s="1"/>
  <c r="Y219" i="13" s="1"/>
  <c r="W221" i="13"/>
  <c r="W220" i="13"/>
  <c r="W219" i="13" s="1"/>
  <c r="BK221" i="13"/>
  <c r="BK220" i="13" s="1"/>
  <c r="BK219" i="13" s="1"/>
  <c r="N219" i="13" s="1"/>
  <c r="N98" i="13" s="1"/>
  <c r="N221" i="13"/>
  <c r="BE221" i="13"/>
  <c r="BI217" i="13"/>
  <c r="BH217" i="13"/>
  <c r="BG217" i="13"/>
  <c r="BF217" i="13"/>
  <c r="AA217" i="13"/>
  <c r="Y217" i="13"/>
  <c r="W217" i="13"/>
  <c r="BK217" i="13"/>
  <c r="N217" i="13"/>
  <c r="BE217" i="13"/>
  <c r="BI215" i="13"/>
  <c r="BH215" i="13"/>
  <c r="BG215" i="13"/>
  <c r="BF215" i="13"/>
  <c r="AA215" i="13"/>
  <c r="Y215" i="13"/>
  <c r="W215" i="13"/>
  <c r="BK215" i="13"/>
  <c r="N215" i="13"/>
  <c r="BE215" i="13"/>
  <c r="BI213" i="13"/>
  <c r="BH213" i="13"/>
  <c r="BG213" i="13"/>
  <c r="BF213" i="13"/>
  <c r="AA213" i="13"/>
  <c r="Y213" i="13"/>
  <c r="W213" i="13"/>
  <c r="BK213" i="13"/>
  <c r="N213" i="13"/>
  <c r="BE213" i="13"/>
  <c r="BI212" i="13"/>
  <c r="BH212" i="13"/>
  <c r="BG212" i="13"/>
  <c r="BF212" i="13"/>
  <c r="AA212" i="13"/>
  <c r="Y212" i="13"/>
  <c r="W212" i="13"/>
  <c r="BK212" i="13"/>
  <c r="N212" i="13"/>
  <c r="BE212" i="13"/>
  <c r="BI210" i="13"/>
  <c r="BH210" i="13"/>
  <c r="BG210" i="13"/>
  <c r="BF210" i="13"/>
  <c r="AA210" i="13"/>
  <c r="Y210" i="13"/>
  <c r="W210" i="13"/>
  <c r="BK210" i="13"/>
  <c r="N210" i="13"/>
  <c r="BE210" i="13"/>
  <c r="BI209" i="13"/>
  <c r="BH209" i="13"/>
  <c r="BG209" i="13"/>
  <c r="BF209" i="13"/>
  <c r="AA209" i="13"/>
  <c r="Y209" i="13"/>
  <c r="W209" i="13"/>
  <c r="BK209" i="13"/>
  <c r="N209" i="13"/>
  <c r="BE209" i="13"/>
  <c r="BI207" i="13"/>
  <c r="BH207" i="13"/>
  <c r="BG207" i="13"/>
  <c r="BF207" i="13"/>
  <c r="AA207" i="13"/>
  <c r="Y207" i="13"/>
  <c r="W207" i="13"/>
  <c r="BK207" i="13"/>
  <c r="N207" i="13"/>
  <c r="BE207" i="13"/>
  <c r="BI205" i="13"/>
  <c r="BH205" i="13"/>
  <c r="BG205" i="13"/>
  <c r="BF205" i="13"/>
  <c r="AA205" i="13"/>
  <c r="AA204" i="13"/>
  <c r="AA203" i="13" s="1"/>
  <c r="Y205" i="13"/>
  <c r="W205" i="13"/>
  <c r="W204" i="13"/>
  <c r="W203" i="13" s="1"/>
  <c r="BK205" i="13"/>
  <c r="N205" i="13"/>
  <c r="BE205" i="13"/>
  <c r="BI201" i="13"/>
  <c r="BH201" i="13"/>
  <c r="BG201" i="13"/>
  <c r="BF201" i="13"/>
  <c r="AA201" i="13"/>
  <c r="Y201" i="13"/>
  <c r="W201" i="13"/>
  <c r="BK201" i="13"/>
  <c r="N201" i="13"/>
  <c r="BE201" i="13"/>
  <c r="BI199" i="13"/>
  <c r="BH199" i="13"/>
  <c r="BG199" i="13"/>
  <c r="BF199" i="13"/>
  <c r="AA199" i="13"/>
  <c r="AA198" i="13"/>
  <c r="Y199" i="13"/>
  <c r="Y198" i="13"/>
  <c r="W199" i="13"/>
  <c r="W198" i="13"/>
  <c r="BK199" i="13"/>
  <c r="BK198" i="13" s="1"/>
  <c r="N198" i="13" s="1"/>
  <c r="N95" i="13" s="1"/>
  <c r="N199" i="13"/>
  <c r="BE199" i="13" s="1"/>
  <c r="BI196" i="13"/>
  <c r="BH196" i="13"/>
  <c r="BG196" i="13"/>
  <c r="BF196" i="13"/>
  <c r="AA196" i="13"/>
  <c r="Y196" i="13"/>
  <c r="W196" i="13"/>
  <c r="BK196" i="13"/>
  <c r="N196" i="13"/>
  <c r="BE196" i="13"/>
  <c r="BI194" i="13"/>
  <c r="BH194" i="13"/>
  <c r="BG194" i="13"/>
  <c r="BF194" i="13"/>
  <c r="AA194" i="13"/>
  <c r="Y194" i="13"/>
  <c r="W194" i="13"/>
  <c r="BK194" i="13"/>
  <c r="N194" i="13"/>
  <c r="BE194" i="13" s="1"/>
  <c r="BI193" i="13"/>
  <c r="BH193" i="13"/>
  <c r="BG193" i="13"/>
  <c r="BF193" i="13"/>
  <c r="AA193" i="13"/>
  <c r="Y193" i="13"/>
  <c r="W193" i="13"/>
  <c r="BK193" i="13"/>
  <c r="N193" i="13"/>
  <c r="BE193" i="13"/>
  <c r="BI192" i="13"/>
  <c r="BH192" i="13"/>
  <c r="BG192" i="13"/>
  <c r="BF192" i="13"/>
  <c r="AA192" i="13"/>
  <c r="Y192" i="13"/>
  <c r="W192" i="13"/>
  <c r="BK192" i="13"/>
  <c r="N192" i="13"/>
  <c r="BE192" i="13" s="1"/>
  <c r="BI190" i="13"/>
  <c r="BH190" i="13"/>
  <c r="BG190" i="13"/>
  <c r="BF190" i="13"/>
  <c r="AA190" i="13"/>
  <c r="Y190" i="13"/>
  <c r="W190" i="13"/>
  <c r="BK190" i="13"/>
  <c r="N190" i="13"/>
  <c r="BE190" i="13" s="1"/>
  <c r="BI188" i="13"/>
  <c r="BH188" i="13"/>
  <c r="BG188" i="13"/>
  <c r="BF188" i="13"/>
  <c r="AA188" i="13"/>
  <c r="Y188" i="13"/>
  <c r="W188" i="13"/>
  <c r="BK188" i="13"/>
  <c r="N188" i="13"/>
  <c r="BE188" i="13" s="1"/>
  <c r="BI187" i="13"/>
  <c r="BH187" i="13"/>
  <c r="BG187" i="13"/>
  <c r="BF187" i="13"/>
  <c r="AA187" i="13"/>
  <c r="Y187" i="13"/>
  <c r="W187" i="13"/>
  <c r="BK187" i="13"/>
  <c r="N187" i="13"/>
  <c r="BE187" i="13"/>
  <c r="BI185" i="13"/>
  <c r="BH185" i="13"/>
  <c r="BG185" i="13"/>
  <c r="BF185" i="13"/>
  <c r="AA185" i="13"/>
  <c r="Y185" i="13"/>
  <c r="W185" i="13"/>
  <c r="BK185" i="13"/>
  <c r="N185" i="13"/>
  <c r="BE185" i="13" s="1"/>
  <c r="BI183" i="13"/>
  <c r="BH183" i="13"/>
  <c r="BG183" i="13"/>
  <c r="BF183" i="13"/>
  <c r="AA183" i="13"/>
  <c r="AA182" i="13"/>
  <c r="Y183" i="13"/>
  <c r="Y182" i="13"/>
  <c r="W183" i="13"/>
  <c r="W182" i="13"/>
  <c r="BK183" i="13"/>
  <c r="N183" i="13"/>
  <c r="BE183" i="13" s="1"/>
  <c r="BI180" i="13"/>
  <c r="BH180" i="13"/>
  <c r="BG180" i="13"/>
  <c r="BF180" i="13"/>
  <c r="AA180" i="13"/>
  <c r="Y180" i="13"/>
  <c r="W180" i="13"/>
  <c r="BK180" i="13"/>
  <c r="N180" i="13"/>
  <c r="BE180" i="13" s="1"/>
  <c r="BI178" i="13"/>
  <c r="BH178" i="13"/>
  <c r="BG178" i="13"/>
  <c r="BF178" i="13"/>
  <c r="AA178" i="13"/>
  <c r="Y178" i="13"/>
  <c r="W178" i="13"/>
  <c r="BK178" i="13"/>
  <c r="N178" i="13"/>
  <c r="BE178" i="13"/>
  <c r="BI176" i="13"/>
  <c r="BH176" i="13"/>
  <c r="BG176" i="13"/>
  <c r="BF176" i="13"/>
  <c r="AA176" i="13"/>
  <c r="AA175" i="13"/>
  <c r="Y176" i="13"/>
  <c r="Y175" i="13"/>
  <c r="W176" i="13"/>
  <c r="W175" i="13"/>
  <c r="BK176" i="13"/>
  <c r="BK175" i="13" s="1"/>
  <c r="N175" i="13" s="1"/>
  <c r="N93" i="13" s="1"/>
  <c r="N176" i="13"/>
  <c r="BE176" i="13" s="1"/>
  <c r="BI173" i="13"/>
  <c r="BH173" i="13"/>
  <c r="BG173" i="13"/>
  <c r="BF173" i="13"/>
  <c r="AA173" i="13"/>
  <c r="Y173" i="13"/>
  <c r="W173" i="13"/>
  <c r="BK173" i="13"/>
  <c r="N173" i="13"/>
  <c r="BE173" i="13" s="1"/>
  <c r="BI172" i="13"/>
  <c r="BH172" i="13"/>
  <c r="BG172" i="13"/>
  <c r="H34" i="13" s="1"/>
  <c r="BB99" i="1" s="1"/>
  <c r="BF172" i="13"/>
  <c r="AA172" i="13"/>
  <c r="AA171" i="13"/>
  <c r="Y172" i="13"/>
  <c r="Y171" i="13"/>
  <c r="W172" i="13"/>
  <c r="W171" i="13"/>
  <c r="BK172" i="13"/>
  <c r="N172" i="13"/>
  <c r="BE172" i="13" s="1"/>
  <c r="BI165" i="13"/>
  <c r="BH165" i="13"/>
  <c r="BG165" i="13"/>
  <c r="BF165" i="13"/>
  <c r="AA165" i="13"/>
  <c r="Y165" i="13"/>
  <c r="W165" i="13"/>
  <c r="BK165" i="13"/>
  <c r="N165" i="13"/>
  <c r="BE165" i="13"/>
  <c r="BI163" i="13"/>
  <c r="BH163" i="13"/>
  <c r="BG163" i="13"/>
  <c r="BF163" i="13"/>
  <c r="AA163" i="13"/>
  <c r="Y163" i="13"/>
  <c r="W163" i="13"/>
  <c r="BK163" i="13"/>
  <c r="N163" i="13"/>
  <c r="BE163" i="13"/>
  <c r="BI161" i="13"/>
  <c r="BH161" i="13"/>
  <c r="BG161" i="13"/>
  <c r="BF161" i="13"/>
  <c r="AA161" i="13"/>
  <c r="Y161" i="13"/>
  <c r="W161" i="13"/>
  <c r="BK161" i="13"/>
  <c r="N161" i="13"/>
  <c r="BE161" i="13"/>
  <c r="BI159" i="13"/>
  <c r="BH159" i="13"/>
  <c r="BG159" i="13"/>
  <c r="BF159" i="13"/>
  <c r="AA159" i="13"/>
  <c r="Y159" i="13"/>
  <c r="W159" i="13"/>
  <c r="BK159" i="13"/>
  <c r="N159" i="13"/>
  <c r="BE159" i="13"/>
  <c r="BI158" i="13"/>
  <c r="BH158" i="13"/>
  <c r="BG158" i="13"/>
  <c r="BF158" i="13"/>
  <c r="AA158" i="13"/>
  <c r="Y158" i="13"/>
  <c r="Y153" i="13" s="1"/>
  <c r="W158" i="13"/>
  <c r="BK158" i="13"/>
  <c r="N158" i="13"/>
  <c r="BE158" i="13"/>
  <c r="BI157" i="13"/>
  <c r="BH157" i="13"/>
  <c r="BG157" i="13"/>
  <c r="BF157" i="13"/>
  <c r="AA157" i="13"/>
  <c r="Y157" i="13"/>
  <c r="W157" i="13"/>
  <c r="BK157" i="13"/>
  <c r="N157" i="13"/>
  <c r="BE157" i="13"/>
  <c r="BI154" i="13"/>
  <c r="BH154" i="13"/>
  <c r="BG154" i="13"/>
  <c r="BF154" i="13"/>
  <c r="AA154" i="13"/>
  <c r="AA153" i="13"/>
  <c r="Y154" i="13"/>
  <c r="W154" i="13"/>
  <c r="W153" i="13"/>
  <c r="BK154" i="13"/>
  <c r="N154" i="13"/>
  <c r="BE154" i="13" s="1"/>
  <c r="BI148" i="13"/>
  <c r="BH148" i="13"/>
  <c r="BG148" i="13"/>
  <c r="BF148" i="13"/>
  <c r="AA148" i="13"/>
  <c r="Y148" i="13"/>
  <c r="W148" i="13"/>
  <c r="BK148" i="13"/>
  <c r="N148" i="13"/>
  <c r="BE148" i="13"/>
  <c r="BI143" i="13"/>
  <c r="BH143" i="13"/>
  <c r="BG143" i="13"/>
  <c r="BF143" i="13"/>
  <c r="AA143" i="13"/>
  <c r="Y143" i="13"/>
  <c r="W143" i="13"/>
  <c r="BK143" i="13"/>
  <c r="N143" i="13"/>
  <c r="BE143" i="13" s="1"/>
  <c r="BI138" i="13"/>
  <c r="BH138" i="13"/>
  <c r="BG138" i="13"/>
  <c r="BF138" i="13"/>
  <c r="AA138" i="13"/>
  <c r="Y138" i="13"/>
  <c r="W138" i="13"/>
  <c r="BK138" i="13"/>
  <c r="N138" i="13"/>
  <c r="BE138" i="13"/>
  <c r="BI133" i="13"/>
  <c r="BH133" i="13"/>
  <c r="BG133" i="13"/>
  <c r="BF133" i="13"/>
  <c r="AA133" i="13"/>
  <c r="Y133" i="13"/>
  <c r="W133" i="13"/>
  <c r="BK133" i="13"/>
  <c r="N133" i="13"/>
  <c r="BE133" i="13"/>
  <c r="BI128" i="13"/>
  <c r="BH128" i="13"/>
  <c r="BG128" i="13"/>
  <c r="BF128" i="13"/>
  <c r="AA128" i="13"/>
  <c r="Y128" i="13"/>
  <c r="Y122" i="13" s="1"/>
  <c r="Y121" i="13" s="1"/>
  <c r="W128" i="13"/>
  <c r="BK128" i="13"/>
  <c r="N128" i="13"/>
  <c r="BE128" i="13"/>
  <c r="BI123" i="13"/>
  <c r="BH123" i="13"/>
  <c r="BG123" i="13"/>
  <c r="BF123" i="13"/>
  <c r="AA123" i="13"/>
  <c r="AA122" i="13"/>
  <c r="AA121" i="13" s="1"/>
  <c r="AA120" i="13" s="1"/>
  <c r="Y123" i="13"/>
  <c r="W123" i="13"/>
  <c r="W122" i="13"/>
  <c r="BK123" i="13"/>
  <c r="N123" i="13"/>
  <c r="BE123" i="13" s="1"/>
  <c r="M117" i="13"/>
  <c r="F117" i="13"/>
  <c r="M116" i="13"/>
  <c r="F116" i="13"/>
  <c r="F114" i="13"/>
  <c r="F112" i="13"/>
  <c r="M28" i="13"/>
  <c r="AS99" i="1"/>
  <c r="M84" i="13"/>
  <c r="F84" i="13"/>
  <c r="M83" i="13"/>
  <c r="F83" i="13"/>
  <c r="F81" i="13"/>
  <c r="F79" i="13"/>
  <c r="O9" i="13"/>
  <c r="M114" i="13"/>
  <c r="M81" i="13"/>
  <c r="F6" i="13"/>
  <c r="F111" i="13" s="1"/>
  <c r="F78" i="13"/>
  <c r="AY98" i="1"/>
  <c r="AX98" i="1"/>
  <c r="BI209" i="12"/>
  <c r="BH209" i="12"/>
  <c r="BG209" i="12"/>
  <c r="BF209" i="12"/>
  <c r="AA209" i="12"/>
  <c r="Y209" i="12"/>
  <c r="W209" i="12"/>
  <c r="BK209" i="12"/>
  <c r="N209" i="12"/>
  <c r="BE209" i="12" s="1"/>
  <c r="BI207" i="12"/>
  <c r="BH207" i="12"/>
  <c r="BG207" i="12"/>
  <c r="BF207" i="12"/>
  <c r="AA207" i="12"/>
  <c r="Y207" i="12"/>
  <c r="W207" i="12"/>
  <c r="BK207" i="12"/>
  <c r="N207" i="12"/>
  <c r="BE207" i="12"/>
  <c r="BI205" i="12"/>
  <c r="BH205" i="12"/>
  <c r="BG205" i="12"/>
  <c r="BF205" i="12"/>
  <c r="AA205" i="12"/>
  <c r="Y205" i="12"/>
  <c r="W205" i="12"/>
  <c r="BK205" i="12"/>
  <c r="N205" i="12"/>
  <c r="BE205" i="12"/>
  <c r="BI204" i="12"/>
  <c r="BH204" i="12"/>
  <c r="BG204" i="12"/>
  <c r="BF204" i="12"/>
  <c r="AA204" i="12"/>
  <c r="Y204" i="12"/>
  <c r="W204" i="12"/>
  <c r="BK204" i="12"/>
  <c r="N204" i="12"/>
  <c r="BE204" i="12"/>
  <c r="BI202" i="12"/>
  <c r="BH202" i="12"/>
  <c r="BG202" i="12"/>
  <c r="BF202" i="12"/>
  <c r="AA202" i="12"/>
  <c r="Y202" i="12"/>
  <c r="W202" i="12"/>
  <c r="BK202" i="12"/>
  <c r="N202" i="12"/>
  <c r="BE202" i="12"/>
  <c r="BI201" i="12"/>
  <c r="BH201" i="12"/>
  <c r="BG201" i="12"/>
  <c r="BF201" i="12"/>
  <c r="AA201" i="12"/>
  <c r="Y201" i="12"/>
  <c r="W201" i="12"/>
  <c r="BK201" i="12"/>
  <c r="N201" i="12"/>
  <c r="BE201" i="12"/>
  <c r="BI199" i="12"/>
  <c r="BH199" i="12"/>
  <c r="BG199" i="12"/>
  <c r="BF199" i="12"/>
  <c r="AA199" i="12"/>
  <c r="Y199" i="12"/>
  <c r="W199" i="12"/>
  <c r="BK199" i="12"/>
  <c r="N199" i="12"/>
  <c r="BE199" i="12" s="1"/>
  <c r="BI198" i="12"/>
  <c r="BH198" i="12"/>
  <c r="BG198" i="12"/>
  <c r="BF198" i="12"/>
  <c r="AA198" i="12"/>
  <c r="Y198" i="12"/>
  <c r="W198" i="12"/>
  <c r="BK198" i="12"/>
  <c r="N198" i="12"/>
  <c r="BE198" i="12"/>
  <c r="BI196" i="12"/>
  <c r="BH196" i="12"/>
  <c r="BG196" i="12"/>
  <c r="BF196" i="12"/>
  <c r="AA196" i="12"/>
  <c r="Y196" i="12"/>
  <c r="W196" i="12"/>
  <c r="BK196" i="12"/>
  <c r="N196" i="12"/>
  <c r="BE196" i="12" s="1"/>
  <c r="BI194" i="12"/>
  <c r="BH194" i="12"/>
  <c r="BG194" i="12"/>
  <c r="BF194" i="12"/>
  <c r="AA194" i="12"/>
  <c r="Y194" i="12"/>
  <c r="W194" i="12"/>
  <c r="BK194" i="12"/>
  <c r="N194" i="12"/>
  <c r="BE194" i="12"/>
  <c r="BI192" i="12"/>
  <c r="BH192" i="12"/>
  <c r="BG192" i="12"/>
  <c r="BF192" i="12"/>
  <c r="AA192" i="12"/>
  <c r="Y192" i="12"/>
  <c r="W192" i="12"/>
  <c r="BK192" i="12"/>
  <c r="N192" i="12"/>
  <c r="BE192" i="12" s="1"/>
  <c r="BI190" i="12"/>
  <c r="BH190" i="12"/>
  <c r="BG190" i="12"/>
  <c r="BF190" i="12"/>
  <c r="AA190" i="12"/>
  <c r="Y190" i="12"/>
  <c r="W190" i="12"/>
  <c r="BK190" i="12"/>
  <c r="N190" i="12"/>
  <c r="BE190" i="12"/>
  <c r="BI188" i="12"/>
  <c r="BH188" i="12"/>
  <c r="BG188" i="12"/>
  <c r="BF188" i="12"/>
  <c r="AA188" i="12"/>
  <c r="Y188" i="12"/>
  <c r="Y184" i="12" s="1"/>
  <c r="W188" i="12"/>
  <c r="BK188" i="12"/>
  <c r="N188" i="12"/>
  <c r="BE188" i="12" s="1"/>
  <c r="BI186" i="12"/>
  <c r="BH186" i="12"/>
  <c r="BG186" i="12"/>
  <c r="BF186" i="12"/>
  <c r="AA186" i="12"/>
  <c r="Y186" i="12"/>
  <c r="W186" i="12"/>
  <c r="BK186" i="12"/>
  <c r="N186" i="12"/>
  <c r="BE186" i="12"/>
  <c r="BI185" i="12"/>
  <c r="BH185" i="12"/>
  <c r="BG185" i="12"/>
  <c r="BF185" i="12"/>
  <c r="AA185" i="12"/>
  <c r="AA184" i="12"/>
  <c r="Y185" i="12"/>
  <c r="W185" i="12"/>
  <c r="W184" i="12"/>
  <c r="BK185" i="12"/>
  <c r="N185" i="12"/>
  <c r="BE185" i="12" s="1"/>
  <c r="BI179" i="12"/>
  <c r="BH179" i="12"/>
  <c r="BG179" i="12"/>
  <c r="BF179" i="12"/>
  <c r="AA179" i="12"/>
  <c r="Y179" i="12"/>
  <c r="W179" i="12"/>
  <c r="BK179" i="12"/>
  <c r="N179" i="12"/>
  <c r="BE179" i="12" s="1"/>
  <c r="BI174" i="12"/>
  <c r="BH174" i="12"/>
  <c r="BG174" i="12"/>
  <c r="BF174" i="12"/>
  <c r="AA174" i="12"/>
  <c r="Y174" i="12"/>
  <c r="W174" i="12"/>
  <c r="BK174" i="12"/>
  <c r="N174" i="12"/>
  <c r="BE174" i="12"/>
  <c r="BI169" i="12"/>
  <c r="BH169" i="12"/>
  <c r="BG169" i="12"/>
  <c r="BF169" i="12"/>
  <c r="AA169" i="12"/>
  <c r="Y169" i="12"/>
  <c r="W169" i="12"/>
  <c r="BK169" i="12"/>
  <c r="N169" i="12"/>
  <c r="BE169" i="12"/>
  <c r="BI165" i="12"/>
  <c r="BH165" i="12"/>
  <c r="BG165" i="12"/>
  <c r="BF165" i="12"/>
  <c r="AA165" i="12"/>
  <c r="Y165" i="12"/>
  <c r="W165" i="12"/>
  <c r="BK165" i="12"/>
  <c r="N165" i="12"/>
  <c r="BE165" i="12"/>
  <c r="BI161" i="12"/>
  <c r="BH161" i="12"/>
  <c r="BG161" i="12"/>
  <c r="BF161" i="12"/>
  <c r="AA161" i="12"/>
  <c r="Y161" i="12"/>
  <c r="Y149" i="12" s="1"/>
  <c r="W161" i="12"/>
  <c r="BK161" i="12"/>
  <c r="N161" i="12"/>
  <c r="BE161" i="12"/>
  <c r="BI157" i="12"/>
  <c r="BH157" i="12"/>
  <c r="BG157" i="12"/>
  <c r="BF157" i="12"/>
  <c r="AA157" i="12"/>
  <c r="Y157" i="12"/>
  <c r="W157" i="12"/>
  <c r="BK157" i="12"/>
  <c r="N157" i="12"/>
  <c r="BE157" i="12"/>
  <c r="BI150" i="12"/>
  <c r="BH150" i="12"/>
  <c r="BG150" i="12"/>
  <c r="BF150" i="12"/>
  <c r="AA150" i="12"/>
  <c r="AA149" i="12"/>
  <c r="Y150" i="12"/>
  <c r="W150" i="12"/>
  <c r="W149" i="12"/>
  <c r="BK150" i="12"/>
  <c r="N150" i="12"/>
  <c r="BE150" i="12" s="1"/>
  <c r="BI146" i="12"/>
  <c r="BH146" i="12"/>
  <c r="BG146" i="12"/>
  <c r="BF146" i="12"/>
  <c r="AA146" i="12"/>
  <c r="Y146" i="12"/>
  <c r="W146" i="12"/>
  <c r="BK146" i="12"/>
  <c r="N146" i="12"/>
  <c r="BE146" i="12"/>
  <c r="BI141" i="12"/>
  <c r="BH141" i="12"/>
  <c r="BG141" i="12"/>
  <c r="BF141" i="12"/>
  <c r="AA141" i="12"/>
  <c r="Y141" i="12"/>
  <c r="W141" i="12"/>
  <c r="BK141" i="12"/>
  <c r="N141" i="12"/>
  <c r="BE141" i="12"/>
  <c r="BI136" i="12"/>
  <c r="BH136" i="12"/>
  <c r="BG136" i="12"/>
  <c r="BF136" i="12"/>
  <c r="AA136" i="12"/>
  <c r="Y136" i="12"/>
  <c r="W136" i="12"/>
  <c r="BK136" i="12"/>
  <c r="N136" i="12"/>
  <c r="BE136" i="12"/>
  <c r="BI131" i="12"/>
  <c r="BH131" i="12"/>
  <c r="BG131" i="12"/>
  <c r="BF131" i="12"/>
  <c r="AA131" i="12"/>
  <c r="Y131" i="12"/>
  <c r="W131" i="12"/>
  <c r="BK131" i="12"/>
  <c r="N131" i="12"/>
  <c r="BE131" i="12" s="1"/>
  <c r="BI126" i="12"/>
  <c r="BH126" i="12"/>
  <c r="BG126" i="12"/>
  <c r="BF126" i="12"/>
  <c r="AA126" i="12"/>
  <c r="Y126" i="12"/>
  <c r="Y115" i="12" s="1"/>
  <c r="W126" i="12"/>
  <c r="BK126" i="12"/>
  <c r="N126" i="12"/>
  <c r="BE126" i="12"/>
  <c r="BI121" i="12"/>
  <c r="BH121" i="12"/>
  <c r="BG121" i="12"/>
  <c r="BF121" i="12"/>
  <c r="AA121" i="12"/>
  <c r="Y121" i="12"/>
  <c r="W121" i="12"/>
  <c r="BK121" i="12"/>
  <c r="N121" i="12"/>
  <c r="BE121" i="12"/>
  <c r="BI116" i="12"/>
  <c r="BH116" i="12"/>
  <c r="BG116" i="12"/>
  <c r="BF116" i="12"/>
  <c r="AA116" i="12"/>
  <c r="AA115" i="12"/>
  <c r="Y116" i="12"/>
  <c r="W116" i="12"/>
  <c r="W115" i="12"/>
  <c r="W114" i="12" s="1"/>
  <c r="W113" i="12" s="1"/>
  <c r="AU98" i="1" s="1"/>
  <c r="BK116" i="12"/>
  <c r="N116" i="12"/>
  <c r="BE116" i="12" s="1"/>
  <c r="M110" i="12"/>
  <c r="F110" i="12"/>
  <c r="M109" i="12"/>
  <c r="F109" i="12"/>
  <c r="F107" i="12"/>
  <c r="F105" i="12"/>
  <c r="M28" i="12"/>
  <c r="AS98" i="1"/>
  <c r="M84" i="12"/>
  <c r="F84" i="12"/>
  <c r="M83" i="12"/>
  <c r="F83" i="12"/>
  <c r="F81" i="12"/>
  <c r="F79" i="12"/>
  <c r="O9" i="12"/>
  <c r="M107" i="12"/>
  <c r="M81" i="12"/>
  <c r="F6" i="12"/>
  <c r="AY97" i="1"/>
  <c r="AX97" i="1"/>
  <c r="BI211" i="11"/>
  <c r="BH211" i="11"/>
  <c r="BG211" i="11"/>
  <c r="BF211" i="11"/>
  <c r="AA211" i="11"/>
  <c r="Y211" i="11"/>
  <c r="W211" i="11"/>
  <c r="BK211" i="11"/>
  <c r="N211" i="11"/>
  <c r="BE211" i="11"/>
  <c r="BI210" i="11"/>
  <c r="BH210" i="11"/>
  <c r="BG210" i="11"/>
  <c r="BF210" i="11"/>
  <c r="AA210" i="11"/>
  <c r="Y210" i="11"/>
  <c r="W210" i="11"/>
  <c r="BK210" i="11"/>
  <c r="N210" i="11"/>
  <c r="BE210" i="11"/>
  <c r="BI208" i="11"/>
  <c r="BH208" i="11"/>
  <c r="BG208" i="11"/>
  <c r="BF208" i="11"/>
  <c r="AA208" i="11"/>
  <c r="Y208" i="11"/>
  <c r="W208" i="11"/>
  <c r="BK208" i="11"/>
  <c r="N208" i="11"/>
  <c r="BE208" i="11" s="1"/>
  <c r="BI205" i="11"/>
  <c r="BH205" i="11"/>
  <c r="BG205" i="11"/>
  <c r="BF205" i="11"/>
  <c r="AA205" i="11"/>
  <c r="Y205" i="11"/>
  <c r="W205" i="11"/>
  <c r="BK205" i="11"/>
  <c r="N205" i="11"/>
  <c r="BE205" i="11" s="1"/>
  <c r="BI203" i="11"/>
  <c r="BH203" i="11"/>
  <c r="BG203" i="11"/>
  <c r="BF203" i="11"/>
  <c r="AA203" i="11"/>
  <c r="Y203" i="11"/>
  <c r="W203" i="11"/>
  <c r="BK203" i="11"/>
  <c r="N203" i="11"/>
  <c r="BE203" i="11" s="1"/>
  <c r="BI201" i="11"/>
  <c r="BH201" i="11"/>
  <c r="BG201" i="11"/>
  <c r="BF201" i="11"/>
  <c r="AA201" i="11"/>
  <c r="Y201" i="11"/>
  <c r="W201" i="11"/>
  <c r="BK201" i="11"/>
  <c r="N201" i="11"/>
  <c r="BE201" i="11"/>
  <c r="BI199" i="11"/>
  <c r="BH199" i="11"/>
  <c r="BG199" i="11"/>
  <c r="BF199" i="11"/>
  <c r="AA199" i="11"/>
  <c r="AA198" i="11" s="1"/>
  <c r="AA197" i="11" s="1"/>
  <c r="Y199" i="11"/>
  <c r="W199" i="11"/>
  <c r="W198" i="11"/>
  <c r="W197" i="11" s="1"/>
  <c r="BK199" i="11"/>
  <c r="N199" i="11"/>
  <c r="BE199" i="11"/>
  <c r="BI194" i="11"/>
  <c r="BH194" i="11"/>
  <c r="BG194" i="11"/>
  <c r="BF194" i="11"/>
  <c r="AA194" i="11"/>
  <c r="Y194" i="11"/>
  <c r="W194" i="11"/>
  <c r="BK194" i="11"/>
  <c r="N194" i="11"/>
  <c r="BE194" i="11" s="1"/>
  <c r="BI192" i="11"/>
  <c r="BH192" i="11"/>
  <c r="BG192" i="11"/>
  <c r="BF192" i="11"/>
  <c r="AA192" i="11"/>
  <c r="AA191" i="11" s="1"/>
  <c r="Y192" i="11"/>
  <c r="Y191" i="11"/>
  <c r="W192" i="11"/>
  <c r="W191" i="11" s="1"/>
  <c r="BK192" i="11"/>
  <c r="BK191" i="11" s="1"/>
  <c r="N191" i="11" s="1"/>
  <c r="N94" i="11" s="1"/>
  <c r="N192" i="11"/>
  <c r="BE192" i="11" s="1"/>
  <c r="BI188" i="11"/>
  <c r="BH188" i="11"/>
  <c r="BG188" i="11"/>
  <c r="BF188" i="11"/>
  <c r="AA188" i="11"/>
  <c r="Y188" i="11"/>
  <c r="W188" i="11"/>
  <c r="BK188" i="11"/>
  <c r="N188" i="11"/>
  <c r="BE188" i="11" s="1"/>
  <c r="BI186" i="11"/>
  <c r="BH186" i="11"/>
  <c r="BG186" i="11"/>
  <c r="BF186" i="11"/>
  <c r="AA186" i="11"/>
  <c r="Y186" i="11"/>
  <c r="W186" i="11"/>
  <c r="BK186" i="11"/>
  <c r="N186" i="11"/>
  <c r="BE186" i="11"/>
  <c r="BI184" i="11"/>
  <c r="BH184" i="11"/>
  <c r="BG184" i="11"/>
  <c r="BF184" i="11"/>
  <c r="AA184" i="11"/>
  <c r="Y184" i="11"/>
  <c r="W184" i="11"/>
  <c r="BK184" i="11"/>
  <c r="N184" i="11"/>
  <c r="BE184" i="11" s="1"/>
  <c r="BI182" i="11"/>
  <c r="BH182" i="11"/>
  <c r="BG182" i="11"/>
  <c r="BF182" i="11"/>
  <c r="AA182" i="11"/>
  <c r="Y182" i="11"/>
  <c r="Y179" i="11" s="1"/>
  <c r="W182" i="11"/>
  <c r="BK182" i="11"/>
  <c r="N182" i="11"/>
  <c r="BE182" i="11"/>
  <c r="BI180" i="11"/>
  <c r="BH180" i="11"/>
  <c r="BG180" i="11"/>
  <c r="BF180" i="11"/>
  <c r="AA180" i="11"/>
  <c r="AA179" i="11" s="1"/>
  <c r="Y180" i="11"/>
  <c r="W180" i="11"/>
  <c r="W179" i="11" s="1"/>
  <c r="BK180" i="11"/>
  <c r="N180" i="11"/>
  <c r="BE180" i="11" s="1"/>
  <c r="BI177" i="11"/>
  <c r="BH177" i="11"/>
  <c r="BG177" i="11"/>
  <c r="BF177" i="11"/>
  <c r="AA177" i="11"/>
  <c r="Y177" i="11"/>
  <c r="W177" i="11"/>
  <c r="BK177" i="11"/>
  <c r="N177" i="11"/>
  <c r="BE177" i="11" s="1"/>
  <c r="BI175" i="11"/>
  <c r="BH175" i="11"/>
  <c r="BG175" i="11"/>
  <c r="BF175" i="11"/>
  <c r="AA175" i="11"/>
  <c r="AA174" i="11"/>
  <c r="Y175" i="11"/>
  <c r="Y174" i="11" s="1"/>
  <c r="W175" i="11"/>
  <c r="W174" i="11"/>
  <c r="BK175" i="11"/>
  <c r="N175" i="11"/>
  <c r="BE175" i="11" s="1"/>
  <c r="BI172" i="11"/>
  <c r="BH172" i="11"/>
  <c r="BG172" i="11"/>
  <c r="BF172" i="11"/>
  <c r="AA172" i="11"/>
  <c r="Y172" i="11"/>
  <c r="W172" i="11"/>
  <c r="BK172" i="11"/>
  <c r="N172" i="11"/>
  <c r="BE172" i="11"/>
  <c r="BI170" i="11"/>
  <c r="BH170" i="11"/>
  <c r="BG170" i="11"/>
  <c r="BF170" i="11"/>
  <c r="AA170" i="11"/>
  <c r="Y170" i="11"/>
  <c r="W170" i="11"/>
  <c r="BK170" i="11"/>
  <c r="N170" i="11"/>
  <c r="BE170" i="11" s="1"/>
  <c r="BI168" i="11"/>
  <c r="BH168" i="11"/>
  <c r="BG168" i="11"/>
  <c r="BF168" i="11"/>
  <c r="AA168" i="11"/>
  <c r="Y168" i="11"/>
  <c r="W168" i="11"/>
  <c r="BK168" i="11"/>
  <c r="N168" i="11"/>
  <c r="BE168" i="11" s="1"/>
  <c r="BI163" i="11"/>
  <c r="BH163" i="11"/>
  <c r="BG163" i="11"/>
  <c r="BF163" i="11"/>
  <c r="AA163" i="11"/>
  <c r="Y163" i="11"/>
  <c r="W163" i="11"/>
  <c r="BK163" i="11"/>
  <c r="N163" i="11"/>
  <c r="BE163" i="11" s="1"/>
  <c r="BI162" i="11"/>
  <c r="BH162" i="11"/>
  <c r="BG162" i="11"/>
  <c r="BF162" i="11"/>
  <c r="AA162" i="11"/>
  <c r="Y162" i="11"/>
  <c r="Y159" i="11" s="1"/>
  <c r="W162" i="11"/>
  <c r="BK162" i="11"/>
  <c r="N162" i="11"/>
  <c r="BE162" i="11"/>
  <c r="BI160" i="11"/>
  <c r="BH160" i="11"/>
  <c r="BG160" i="11"/>
  <c r="BF160" i="11"/>
  <c r="AA160" i="11"/>
  <c r="AA159" i="11" s="1"/>
  <c r="Y160" i="11"/>
  <c r="W160" i="11"/>
  <c r="W159" i="11" s="1"/>
  <c r="BK160" i="11"/>
  <c r="N160" i="11"/>
  <c r="BE160" i="11"/>
  <c r="BI157" i="11"/>
  <c r="BH157" i="11"/>
  <c r="BG157" i="11"/>
  <c r="BF157" i="11"/>
  <c r="AA157" i="11"/>
  <c r="Y157" i="11"/>
  <c r="W157" i="11"/>
  <c r="BK157" i="11"/>
  <c r="N157" i="11"/>
  <c r="BE157" i="11" s="1"/>
  <c r="BI155" i="11"/>
  <c r="BH155" i="11"/>
  <c r="BG155" i="11"/>
  <c r="BF155" i="11"/>
  <c r="AA155" i="11"/>
  <c r="Y155" i="11"/>
  <c r="W155" i="11"/>
  <c r="BK155" i="11"/>
  <c r="N155" i="11"/>
  <c r="BE155" i="11" s="1"/>
  <c r="BI152" i="11"/>
  <c r="BH152" i="11"/>
  <c r="BG152" i="11"/>
  <c r="BF152" i="11"/>
  <c r="AA152" i="11"/>
  <c r="Y152" i="11"/>
  <c r="W152" i="11"/>
  <c r="BK152" i="11"/>
  <c r="N152" i="11"/>
  <c r="BE152" i="11" s="1"/>
  <c r="BI147" i="11"/>
  <c r="BH147" i="11"/>
  <c r="BG147" i="11"/>
  <c r="BF147" i="11"/>
  <c r="AA147" i="11"/>
  <c r="Y147" i="11"/>
  <c r="W147" i="11"/>
  <c r="BK147" i="11"/>
  <c r="N147" i="11"/>
  <c r="BE147" i="11"/>
  <c r="BI142" i="11"/>
  <c r="BH142" i="11"/>
  <c r="BG142" i="11"/>
  <c r="BF142" i="11"/>
  <c r="AA142" i="11"/>
  <c r="Y142" i="11"/>
  <c r="W142" i="11"/>
  <c r="BK142" i="11"/>
  <c r="N142" i="11"/>
  <c r="BE142" i="11" s="1"/>
  <c r="BI137" i="11"/>
  <c r="BH137" i="11"/>
  <c r="BG137" i="11"/>
  <c r="BF137" i="11"/>
  <c r="AA137" i="11"/>
  <c r="Y137" i="11"/>
  <c r="W137" i="11"/>
  <c r="BK137" i="11"/>
  <c r="N137" i="11"/>
  <c r="BE137" i="11"/>
  <c r="BI132" i="11"/>
  <c r="BH132" i="11"/>
  <c r="BG132" i="11"/>
  <c r="BF132" i="11"/>
  <c r="AA132" i="11"/>
  <c r="Y132" i="11"/>
  <c r="W132" i="11"/>
  <c r="BK132" i="11"/>
  <c r="N132" i="11"/>
  <c r="BE132" i="11" s="1"/>
  <c r="BI128" i="11"/>
  <c r="BH128" i="11"/>
  <c r="BG128" i="11"/>
  <c r="BF128" i="11"/>
  <c r="AA128" i="11"/>
  <c r="Y128" i="11"/>
  <c r="Y119" i="11" s="1"/>
  <c r="W128" i="11"/>
  <c r="BK128" i="11"/>
  <c r="N128" i="11"/>
  <c r="BE128" i="11"/>
  <c r="BI124" i="11"/>
  <c r="BH124" i="11"/>
  <c r="BG124" i="11"/>
  <c r="BF124" i="11"/>
  <c r="AA124" i="11"/>
  <c r="AA119" i="11" s="1"/>
  <c r="AA118" i="11" s="1"/>
  <c r="AA117" i="11" s="1"/>
  <c r="Y124" i="11"/>
  <c r="W124" i="11"/>
  <c r="BK124" i="11"/>
  <c r="N124" i="11"/>
  <c r="BE124" i="11" s="1"/>
  <c r="BI122" i="11"/>
  <c r="BH122" i="11"/>
  <c r="BG122" i="11"/>
  <c r="BF122" i="11"/>
  <c r="AA122" i="11"/>
  <c r="Y122" i="11"/>
  <c r="W122" i="11"/>
  <c r="W119" i="11" s="1"/>
  <c r="W118" i="11" s="1"/>
  <c r="W117" i="11" s="1"/>
  <c r="AU97" i="1" s="1"/>
  <c r="BK122" i="11"/>
  <c r="N122" i="11"/>
  <c r="BE122" i="11" s="1"/>
  <c r="BI120" i="11"/>
  <c r="BH120" i="11"/>
  <c r="BG120" i="11"/>
  <c r="BF120" i="11"/>
  <c r="AA120" i="11"/>
  <c r="Y120" i="11"/>
  <c r="W120" i="11"/>
  <c r="BK120" i="11"/>
  <c r="BK119" i="11" s="1"/>
  <c r="N120" i="11"/>
  <c r="BE120" i="11"/>
  <c r="M114" i="11"/>
  <c r="F114" i="11"/>
  <c r="M113" i="11"/>
  <c r="F113" i="11"/>
  <c r="F111" i="11"/>
  <c r="F109" i="11"/>
  <c r="M28" i="11"/>
  <c r="AS97" i="1"/>
  <c r="M84" i="11"/>
  <c r="F84" i="11"/>
  <c r="M83" i="11"/>
  <c r="F83" i="11"/>
  <c r="F81" i="11"/>
  <c r="F79" i="11"/>
  <c r="O9" i="11"/>
  <c r="M111" i="11"/>
  <c r="M81" i="11"/>
  <c r="F6" i="11"/>
  <c r="F108" i="11" s="1"/>
  <c r="AY96" i="1"/>
  <c r="AX96" i="1"/>
  <c r="BI206" i="10"/>
  <c r="BH206" i="10"/>
  <c r="BG206" i="10"/>
  <c r="BF206" i="10"/>
  <c r="AA206" i="10"/>
  <c r="AA205" i="10"/>
  <c r="Y206" i="10"/>
  <c r="Y205" i="10" s="1"/>
  <c r="W206" i="10"/>
  <c r="W205" i="10"/>
  <c r="BK206" i="10"/>
  <c r="BK205" i="10" s="1"/>
  <c r="N205" i="10" s="1"/>
  <c r="N91" i="10" s="1"/>
  <c r="N206" i="10"/>
  <c r="BE206" i="10"/>
  <c r="BI201" i="10"/>
  <c r="BH201" i="10"/>
  <c r="BG201" i="10"/>
  <c r="BF201" i="10"/>
  <c r="AA201" i="10"/>
  <c r="Y201" i="10"/>
  <c r="W201" i="10"/>
  <c r="BK201" i="10"/>
  <c r="N201" i="10"/>
  <c r="BE201" i="10"/>
  <c r="BI197" i="10"/>
  <c r="BH197" i="10"/>
  <c r="BG197" i="10"/>
  <c r="BF197" i="10"/>
  <c r="AA197" i="10"/>
  <c r="Y197" i="10"/>
  <c r="W197" i="10"/>
  <c r="BK197" i="10"/>
  <c r="N197" i="10"/>
  <c r="BE197" i="10" s="1"/>
  <c r="BI196" i="10"/>
  <c r="BH196" i="10"/>
  <c r="BG196" i="10"/>
  <c r="BF196" i="10"/>
  <c r="AA196" i="10"/>
  <c r="Y196" i="10"/>
  <c r="W196" i="10"/>
  <c r="BK196" i="10"/>
  <c r="N196" i="10"/>
  <c r="BE196" i="10"/>
  <c r="BI194" i="10"/>
  <c r="BH194" i="10"/>
  <c r="BG194" i="10"/>
  <c r="BF194" i="10"/>
  <c r="AA194" i="10"/>
  <c r="Y194" i="10"/>
  <c r="W194" i="10"/>
  <c r="BK194" i="10"/>
  <c r="N194" i="10"/>
  <c r="BE194" i="10" s="1"/>
  <c r="BI193" i="10"/>
  <c r="BH193" i="10"/>
  <c r="BG193" i="10"/>
  <c r="BF193" i="10"/>
  <c r="AA193" i="10"/>
  <c r="Y193" i="10"/>
  <c r="W193" i="10"/>
  <c r="BK193" i="10"/>
  <c r="N193" i="10"/>
  <c r="BE193" i="10"/>
  <c r="BI190" i="10"/>
  <c r="BH190" i="10"/>
  <c r="BG190" i="10"/>
  <c r="BF190" i="10"/>
  <c r="AA190" i="10"/>
  <c r="Y190" i="10"/>
  <c r="W190" i="10"/>
  <c r="BK190" i="10"/>
  <c r="N190" i="10"/>
  <c r="BE190" i="10" s="1"/>
  <c r="BI189" i="10"/>
  <c r="BH189" i="10"/>
  <c r="BG189" i="10"/>
  <c r="BF189" i="10"/>
  <c r="AA189" i="10"/>
  <c r="Y189" i="10"/>
  <c r="W189" i="10"/>
  <c r="BK189" i="10"/>
  <c r="N189" i="10"/>
  <c r="BE189" i="10" s="1"/>
  <c r="BI188" i="10"/>
  <c r="BH188" i="10"/>
  <c r="BG188" i="10"/>
  <c r="BF188" i="10"/>
  <c r="AA188" i="10"/>
  <c r="Y188" i="10"/>
  <c r="W188" i="10"/>
  <c r="BK188" i="10"/>
  <c r="N188" i="10"/>
  <c r="BE188" i="10" s="1"/>
  <c r="BI185" i="10"/>
  <c r="BH185" i="10"/>
  <c r="BG185" i="10"/>
  <c r="BF185" i="10"/>
  <c r="AA185" i="10"/>
  <c r="Y185" i="10"/>
  <c r="W185" i="10"/>
  <c r="BK185" i="10"/>
  <c r="N185" i="10"/>
  <c r="BE185" i="10"/>
  <c r="BI184" i="10"/>
  <c r="BH184" i="10"/>
  <c r="BG184" i="10"/>
  <c r="BF184" i="10"/>
  <c r="AA184" i="10"/>
  <c r="Y184" i="10"/>
  <c r="W184" i="10"/>
  <c r="BK184" i="10"/>
  <c r="N184" i="10"/>
  <c r="BE184" i="10" s="1"/>
  <c r="BI183" i="10"/>
  <c r="BH183" i="10"/>
  <c r="BG183" i="10"/>
  <c r="BF183" i="10"/>
  <c r="AA183" i="10"/>
  <c r="Y183" i="10"/>
  <c r="W183" i="10"/>
  <c r="BK183" i="10"/>
  <c r="N183" i="10"/>
  <c r="BE183" i="10"/>
  <c r="BI182" i="10"/>
  <c r="BH182" i="10"/>
  <c r="BG182" i="10"/>
  <c r="BF182" i="10"/>
  <c r="AA182" i="10"/>
  <c r="Y182" i="10"/>
  <c r="W182" i="10"/>
  <c r="BK182" i="10"/>
  <c r="N182" i="10"/>
  <c r="BE182" i="10" s="1"/>
  <c r="BI180" i="10"/>
  <c r="BH180" i="10"/>
  <c r="BG180" i="10"/>
  <c r="BF180" i="10"/>
  <c r="AA180" i="10"/>
  <c r="Y180" i="10"/>
  <c r="W180" i="10"/>
  <c r="BK180" i="10"/>
  <c r="N180" i="10"/>
  <c r="BE180" i="10"/>
  <c r="BI179" i="10"/>
  <c r="BH179" i="10"/>
  <c r="BG179" i="10"/>
  <c r="BF179" i="10"/>
  <c r="AA179" i="10"/>
  <c r="Y179" i="10"/>
  <c r="W179" i="10"/>
  <c r="BK179" i="10"/>
  <c r="N179" i="10"/>
  <c r="BE179" i="10" s="1"/>
  <c r="BI177" i="10"/>
  <c r="BH177" i="10"/>
  <c r="BG177" i="10"/>
  <c r="BF177" i="10"/>
  <c r="AA177" i="10"/>
  <c r="Y177" i="10"/>
  <c r="W177" i="10"/>
  <c r="BK177" i="10"/>
  <c r="N177" i="10"/>
  <c r="BE177" i="10" s="1"/>
  <c r="BI174" i="10"/>
  <c r="BH174" i="10"/>
  <c r="BG174" i="10"/>
  <c r="BF174" i="10"/>
  <c r="AA174" i="10"/>
  <c r="Y174" i="10"/>
  <c r="W174" i="10"/>
  <c r="BK174" i="10"/>
  <c r="N174" i="10"/>
  <c r="BE174" i="10" s="1"/>
  <c r="BI173" i="10"/>
  <c r="BH173" i="10"/>
  <c r="BG173" i="10"/>
  <c r="BF173" i="10"/>
  <c r="AA173" i="10"/>
  <c r="Y173" i="10"/>
  <c r="W173" i="10"/>
  <c r="BK173" i="10"/>
  <c r="N173" i="10"/>
  <c r="BE173" i="10"/>
  <c r="BI170" i="10"/>
  <c r="BH170" i="10"/>
  <c r="BG170" i="10"/>
  <c r="BF170" i="10"/>
  <c r="AA170" i="10"/>
  <c r="Y170" i="10"/>
  <c r="W170" i="10"/>
  <c r="BK170" i="10"/>
  <c r="N170" i="10"/>
  <c r="BE170" i="10" s="1"/>
  <c r="BI165" i="10"/>
  <c r="BH165" i="10"/>
  <c r="BG165" i="10"/>
  <c r="BF165" i="10"/>
  <c r="AA165" i="10"/>
  <c r="Y165" i="10"/>
  <c r="W165" i="10"/>
  <c r="BK165" i="10"/>
  <c r="N165" i="10"/>
  <c r="BE165" i="10"/>
  <c r="BI163" i="10"/>
  <c r="BH163" i="10"/>
  <c r="BG163" i="10"/>
  <c r="BF163" i="10"/>
  <c r="AA163" i="10"/>
  <c r="Y163" i="10"/>
  <c r="W163" i="10"/>
  <c r="BK163" i="10"/>
  <c r="N163" i="10"/>
  <c r="BE163" i="10" s="1"/>
  <c r="BI161" i="10"/>
  <c r="BH161" i="10"/>
  <c r="BG161" i="10"/>
  <c r="BF161" i="10"/>
  <c r="AA161" i="10"/>
  <c r="Y161" i="10"/>
  <c r="W161" i="10"/>
  <c r="BK161" i="10"/>
  <c r="N161" i="10"/>
  <c r="BE161" i="10"/>
  <c r="BI159" i="10"/>
  <c r="BH159" i="10"/>
  <c r="BG159" i="10"/>
  <c r="BF159" i="10"/>
  <c r="AA159" i="10"/>
  <c r="Y159" i="10"/>
  <c r="W159" i="10"/>
  <c r="BK159" i="10"/>
  <c r="N159" i="10"/>
  <c r="BE159" i="10" s="1"/>
  <c r="BI157" i="10"/>
  <c r="BH157" i="10"/>
  <c r="BG157" i="10"/>
  <c r="BF157" i="10"/>
  <c r="AA157" i="10"/>
  <c r="Y157" i="10"/>
  <c r="W157" i="10"/>
  <c r="BK157" i="10"/>
  <c r="N157" i="10"/>
  <c r="BE157" i="10" s="1"/>
  <c r="BI155" i="10"/>
  <c r="BH155" i="10"/>
  <c r="BG155" i="10"/>
  <c r="BF155" i="10"/>
  <c r="AA155" i="10"/>
  <c r="Y155" i="10"/>
  <c r="W155" i="10"/>
  <c r="BK155" i="10"/>
  <c r="N155" i="10"/>
  <c r="BE155" i="10" s="1"/>
  <c r="BI153" i="10"/>
  <c r="BH153" i="10"/>
  <c r="BG153" i="10"/>
  <c r="BF153" i="10"/>
  <c r="AA153" i="10"/>
  <c r="Y153" i="10"/>
  <c r="W153" i="10"/>
  <c r="BK153" i="10"/>
  <c r="N153" i="10"/>
  <c r="BE153" i="10"/>
  <c r="BI151" i="10"/>
  <c r="BH151" i="10"/>
  <c r="BG151" i="10"/>
  <c r="BF151" i="10"/>
  <c r="AA151" i="10"/>
  <c r="Y151" i="10"/>
  <c r="W151" i="10"/>
  <c r="BK151" i="10"/>
  <c r="N151" i="10"/>
  <c r="BE151" i="10" s="1"/>
  <c r="BI149" i="10"/>
  <c r="BH149" i="10"/>
  <c r="BG149" i="10"/>
  <c r="BF149" i="10"/>
  <c r="AA149" i="10"/>
  <c r="Y149" i="10"/>
  <c r="W149" i="10"/>
  <c r="BK149" i="10"/>
  <c r="N149" i="10"/>
  <c r="BE149" i="10"/>
  <c r="BI147" i="10"/>
  <c r="BH147" i="10"/>
  <c r="BG147" i="10"/>
  <c r="BF147" i="10"/>
  <c r="AA147" i="10"/>
  <c r="Y147" i="10"/>
  <c r="W147" i="10"/>
  <c r="BK147" i="10"/>
  <c r="N147" i="10"/>
  <c r="BE147" i="10" s="1"/>
  <c r="BI146" i="10"/>
  <c r="BH146" i="10"/>
  <c r="BG146" i="10"/>
  <c r="BF146" i="10"/>
  <c r="AA146" i="10"/>
  <c r="Y146" i="10"/>
  <c r="W146" i="10"/>
  <c r="BK146" i="10"/>
  <c r="N146" i="10"/>
  <c r="BE146" i="10"/>
  <c r="BI145" i="10"/>
  <c r="BH145" i="10"/>
  <c r="BG145" i="10"/>
  <c r="BF145" i="10"/>
  <c r="AA145" i="10"/>
  <c r="Y145" i="10"/>
  <c r="W145" i="10"/>
  <c r="BK145" i="10"/>
  <c r="N145" i="10"/>
  <c r="BE145" i="10" s="1"/>
  <c r="BI144" i="10"/>
  <c r="BH144" i="10"/>
  <c r="BG144" i="10"/>
  <c r="BF144" i="10"/>
  <c r="AA144" i="10"/>
  <c r="Y144" i="10"/>
  <c r="W144" i="10"/>
  <c r="BK144" i="10"/>
  <c r="N144" i="10"/>
  <c r="BE144" i="10" s="1"/>
  <c r="BI143" i="10"/>
  <c r="BH143" i="10"/>
  <c r="BG143" i="10"/>
  <c r="BF143" i="10"/>
  <c r="AA143" i="10"/>
  <c r="Y143" i="10"/>
  <c r="W143" i="10"/>
  <c r="BK143" i="10"/>
  <c r="N143" i="10"/>
  <c r="BE143" i="10" s="1"/>
  <c r="BI142" i="10"/>
  <c r="BH142" i="10"/>
  <c r="BG142" i="10"/>
  <c r="BF142" i="10"/>
  <c r="AA142" i="10"/>
  <c r="Y142" i="10"/>
  <c r="W142" i="10"/>
  <c r="BK142" i="10"/>
  <c r="N142" i="10"/>
  <c r="BE142" i="10"/>
  <c r="BI141" i="10"/>
  <c r="BH141" i="10"/>
  <c r="BG141" i="10"/>
  <c r="BF141" i="10"/>
  <c r="AA141" i="10"/>
  <c r="Y141" i="10"/>
  <c r="W141" i="10"/>
  <c r="BK141" i="10"/>
  <c r="N141" i="10"/>
  <c r="BE141" i="10" s="1"/>
  <c r="BI140" i="10"/>
  <c r="BH140" i="10"/>
  <c r="BG140" i="10"/>
  <c r="BF140" i="10"/>
  <c r="AA140" i="10"/>
  <c r="Y140" i="10"/>
  <c r="W140" i="10"/>
  <c r="BK140" i="10"/>
  <c r="N140" i="10"/>
  <c r="BE140" i="10"/>
  <c r="BI139" i="10"/>
  <c r="BH139" i="10"/>
  <c r="BG139" i="10"/>
  <c r="BF139" i="10"/>
  <c r="AA139" i="10"/>
  <c r="Y139" i="10"/>
  <c r="W139" i="10"/>
  <c r="BK139" i="10"/>
  <c r="N139" i="10"/>
  <c r="BE139" i="10" s="1"/>
  <c r="BI138" i="10"/>
  <c r="BH138" i="10"/>
  <c r="BG138" i="10"/>
  <c r="BF138" i="10"/>
  <c r="AA138" i="10"/>
  <c r="Y138" i="10"/>
  <c r="W138" i="10"/>
  <c r="BK138" i="10"/>
  <c r="N138" i="10"/>
  <c r="BE138" i="10"/>
  <c r="BI137" i="10"/>
  <c r="BH137" i="10"/>
  <c r="BG137" i="10"/>
  <c r="BF137" i="10"/>
  <c r="AA137" i="10"/>
  <c r="Y137" i="10"/>
  <c r="W137" i="10"/>
  <c r="BK137" i="10"/>
  <c r="N137" i="10"/>
  <c r="BE137" i="10" s="1"/>
  <c r="BI132" i="10"/>
  <c r="BH132" i="10"/>
  <c r="BG132" i="10"/>
  <c r="BF132" i="10"/>
  <c r="AA132" i="10"/>
  <c r="Y132" i="10"/>
  <c r="W132" i="10"/>
  <c r="BK132" i="10"/>
  <c r="N132" i="10"/>
  <c r="BE132" i="10"/>
  <c r="BI127" i="10"/>
  <c r="BH127" i="10"/>
  <c r="BG127" i="10"/>
  <c r="BF127" i="10"/>
  <c r="AA127" i="10"/>
  <c r="Y127" i="10"/>
  <c r="W127" i="10"/>
  <c r="BK127" i="10"/>
  <c r="N127" i="10"/>
  <c r="BE127" i="10" s="1"/>
  <c r="BI126" i="10"/>
  <c r="BH126" i="10"/>
  <c r="BG126" i="10"/>
  <c r="BF126" i="10"/>
  <c r="AA126" i="10"/>
  <c r="Y126" i="10"/>
  <c r="W126" i="10"/>
  <c r="BK126" i="10"/>
  <c r="N126" i="10"/>
  <c r="BE126" i="10"/>
  <c r="BI125" i="10"/>
  <c r="BH125" i="10"/>
  <c r="BG125" i="10"/>
  <c r="BF125" i="10"/>
  <c r="AA125" i="10"/>
  <c r="Y125" i="10"/>
  <c r="W125" i="10"/>
  <c r="BK125" i="10"/>
  <c r="N125" i="10"/>
  <c r="BE125" i="10" s="1"/>
  <c r="BI124" i="10"/>
  <c r="BH124" i="10"/>
  <c r="BG124" i="10"/>
  <c r="BF124" i="10"/>
  <c r="AA124" i="10"/>
  <c r="Y124" i="10"/>
  <c r="W124" i="10"/>
  <c r="BK124" i="10"/>
  <c r="N124" i="10"/>
  <c r="BE124" i="10"/>
  <c r="BI123" i="10"/>
  <c r="BH123" i="10"/>
  <c r="BG123" i="10"/>
  <c r="BF123" i="10"/>
  <c r="AA123" i="10"/>
  <c r="Y123" i="10"/>
  <c r="W123" i="10"/>
  <c r="BK123" i="10"/>
  <c r="N123" i="10"/>
  <c r="BE123" i="10" s="1"/>
  <c r="BI122" i="10"/>
  <c r="BH122" i="10"/>
  <c r="BG122" i="10"/>
  <c r="BF122" i="10"/>
  <c r="AA122" i="10"/>
  <c r="Y122" i="10"/>
  <c r="W122" i="10"/>
  <c r="BK122" i="10"/>
  <c r="N122" i="10"/>
  <c r="BE122" i="10"/>
  <c r="BI121" i="10"/>
  <c r="BH121" i="10"/>
  <c r="BG121" i="10"/>
  <c r="BF121" i="10"/>
  <c r="AA121" i="10"/>
  <c r="Y121" i="10"/>
  <c r="W121" i="10"/>
  <c r="BK121" i="10"/>
  <c r="N121" i="10"/>
  <c r="BE121" i="10" s="1"/>
  <c r="BI119" i="10"/>
  <c r="BH119" i="10"/>
  <c r="BG119" i="10"/>
  <c r="BF119" i="10"/>
  <c r="AA119" i="10"/>
  <c r="Y119" i="10"/>
  <c r="W119" i="10"/>
  <c r="BK119" i="10"/>
  <c r="N119" i="10"/>
  <c r="BE119" i="10" s="1"/>
  <c r="BI117" i="10"/>
  <c r="BH117" i="10"/>
  <c r="BG117" i="10"/>
  <c r="BF117" i="10"/>
  <c r="AA117" i="10"/>
  <c r="Y117" i="10"/>
  <c r="W117" i="10"/>
  <c r="BK117" i="10"/>
  <c r="N117" i="10"/>
  <c r="BE117" i="10" s="1"/>
  <c r="BI115" i="10"/>
  <c r="BH115" i="10"/>
  <c r="BG115" i="10"/>
  <c r="BF115" i="10"/>
  <c r="AA115" i="10"/>
  <c r="AA114" i="10" s="1"/>
  <c r="AA113" i="10" s="1"/>
  <c r="AA112" i="10" s="1"/>
  <c r="Y115" i="10"/>
  <c r="Y114" i="10" s="1"/>
  <c r="Y113" i="10" s="1"/>
  <c r="Y112" i="10" s="1"/>
  <c r="W115" i="10"/>
  <c r="W114" i="10" s="1"/>
  <c r="W113" i="10" s="1"/>
  <c r="W112" i="10" s="1"/>
  <c r="AU96" i="1" s="1"/>
  <c r="BK115" i="10"/>
  <c r="N115" i="10"/>
  <c r="BE115" i="10" s="1"/>
  <c r="M109" i="10"/>
  <c r="F109" i="10"/>
  <c r="M108" i="10"/>
  <c r="F108" i="10"/>
  <c r="F106" i="10"/>
  <c r="F104" i="10"/>
  <c r="M28" i="10"/>
  <c r="AS96" i="1" s="1"/>
  <c r="M84" i="10"/>
  <c r="F84" i="10"/>
  <c r="M83" i="10"/>
  <c r="F83" i="10"/>
  <c r="F81" i="10"/>
  <c r="F79" i="10"/>
  <c r="O9" i="10"/>
  <c r="M81" i="10" s="1"/>
  <c r="F6" i="10"/>
  <c r="F103" i="10"/>
  <c r="F78" i="10"/>
  <c r="AY95" i="1"/>
  <c r="AX95" i="1"/>
  <c r="BI249" i="9"/>
  <c r="BH249" i="9"/>
  <c r="BG249" i="9"/>
  <c r="BF249" i="9"/>
  <c r="AA249" i="9"/>
  <c r="AA248" i="9" s="1"/>
  <c r="Y249" i="9"/>
  <c r="Y248" i="9"/>
  <c r="W249" i="9"/>
  <c r="W248" i="9" s="1"/>
  <c r="BK249" i="9"/>
  <c r="BK248" i="9" s="1"/>
  <c r="N248" i="9" s="1"/>
  <c r="N95" i="9" s="1"/>
  <c r="N249" i="9"/>
  <c r="BE249" i="9" s="1"/>
  <c r="BI245" i="9"/>
  <c r="BH245" i="9"/>
  <c r="BG245" i="9"/>
  <c r="BF245" i="9"/>
  <c r="AA245" i="9"/>
  <c r="AA244" i="9" s="1"/>
  <c r="Y245" i="9"/>
  <c r="Y244" i="9"/>
  <c r="W245" i="9"/>
  <c r="W244" i="9" s="1"/>
  <c r="BK245" i="9"/>
  <c r="BK244" i="9" s="1"/>
  <c r="N244" i="9" s="1"/>
  <c r="N94" i="9" s="1"/>
  <c r="N245" i="9"/>
  <c r="BE245" i="9" s="1"/>
  <c r="BI241" i="9"/>
  <c r="BH241" i="9"/>
  <c r="BG241" i="9"/>
  <c r="BF241" i="9"/>
  <c r="AA241" i="9"/>
  <c r="Y241" i="9"/>
  <c r="W241" i="9"/>
  <c r="BK241" i="9"/>
  <c r="N241" i="9"/>
  <c r="BE241" i="9" s="1"/>
  <c r="BI238" i="9"/>
  <c r="BH238" i="9"/>
  <c r="BG238" i="9"/>
  <c r="BF238" i="9"/>
  <c r="AA238" i="9"/>
  <c r="Y238" i="9"/>
  <c r="W238" i="9"/>
  <c r="BK238" i="9"/>
  <c r="N238" i="9"/>
  <c r="BE238" i="9"/>
  <c r="BI235" i="9"/>
  <c r="BH235" i="9"/>
  <c r="BG235" i="9"/>
  <c r="BF235" i="9"/>
  <c r="AA235" i="9"/>
  <c r="Y235" i="9"/>
  <c r="W235" i="9"/>
  <c r="BK235" i="9"/>
  <c r="N235" i="9"/>
  <c r="BE235" i="9" s="1"/>
  <c r="BI234" i="9"/>
  <c r="BH234" i="9"/>
  <c r="BG234" i="9"/>
  <c r="BF234" i="9"/>
  <c r="AA234" i="9"/>
  <c r="Y234" i="9"/>
  <c r="W234" i="9"/>
  <c r="BK234" i="9"/>
  <c r="N234" i="9"/>
  <c r="BE234" i="9" s="1"/>
  <c r="BI233" i="9"/>
  <c r="BH233" i="9"/>
  <c r="BG233" i="9"/>
  <c r="BF233" i="9"/>
  <c r="AA233" i="9"/>
  <c r="Y233" i="9"/>
  <c r="W233" i="9"/>
  <c r="BK233" i="9"/>
  <c r="N233" i="9"/>
  <c r="BE233" i="9" s="1"/>
  <c r="BI230" i="9"/>
  <c r="BH230" i="9"/>
  <c r="BG230" i="9"/>
  <c r="BF230" i="9"/>
  <c r="AA230" i="9"/>
  <c r="Y230" i="9"/>
  <c r="W230" i="9"/>
  <c r="BK230" i="9"/>
  <c r="N230" i="9"/>
  <c r="BE230" i="9"/>
  <c r="BI229" i="9"/>
  <c r="BH229" i="9"/>
  <c r="BG229" i="9"/>
  <c r="BF229" i="9"/>
  <c r="AA229" i="9"/>
  <c r="Y229" i="9"/>
  <c r="W229" i="9"/>
  <c r="BK229" i="9"/>
  <c r="N229" i="9"/>
  <c r="BE229" i="9" s="1"/>
  <c r="BI228" i="9"/>
  <c r="BH228" i="9"/>
  <c r="BG228" i="9"/>
  <c r="BF228" i="9"/>
  <c r="AA228" i="9"/>
  <c r="Y228" i="9"/>
  <c r="W228" i="9"/>
  <c r="BK228" i="9"/>
  <c r="N228" i="9"/>
  <c r="BE228" i="9"/>
  <c r="BI227" i="9"/>
  <c r="BH227" i="9"/>
  <c r="BG227" i="9"/>
  <c r="BF227" i="9"/>
  <c r="AA227" i="9"/>
  <c r="Y227" i="9"/>
  <c r="W227" i="9"/>
  <c r="BK227" i="9"/>
  <c r="N227" i="9"/>
  <c r="BE227" i="9" s="1"/>
  <c r="BI224" i="9"/>
  <c r="BH224" i="9"/>
  <c r="BG224" i="9"/>
  <c r="BF224" i="9"/>
  <c r="AA224" i="9"/>
  <c r="Y224" i="9"/>
  <c r="W224" i="9"/>
  <c r="BK224" i="9"/>
  <c r="N224" i="9"/>
  <c r="BE224" i="9"/>
  <c r="BI221" i="9"/>
  <c r="BH221" i="9"/>
  <c r="BG221" i="9"/>
  <c r="BF221" i="9"/>
  <c r="AA221" i="9"/>
  <c r="Y221" i="9"/>
  <c r="W221" i="9"/>
  <c r="BK221" i="9"/>
  <c r="N221" i="9"/>
  <c r="BE221" i="9" s="1"/>
  <c r="BI220" i="9"/>
  <c r="BH220" i="9"/>
  <c r="BG220" i="9"/>
  <c r="BF220" i="9"/>
  <c r="AA220" i="9"/>
  <c r="Y220" i="9"/>
  <c r="W220" i="9"/>
  <c r="BK220" i="9"/>
  <c r="N220" i="9"/>
  <c r="BE220" i="9" s="1"/>
  <c r="BI217" i="9"/>
  <c r="BH217" i="9"/>
  <c r="BG217" i="9"/>
  <c r="BF217" i="9"/>
  <c r="AA217" i="9"/>
  <c r="Y217" i="9"/>
  <c r="W217" i="9"/>
  <c r="BK217" i="9"/>
  <c r="N217" i="9"/>
  <c r="BE217" i="9" s="1"/>
  <c r="BI216" i="9"/>
  <c r="BH216" i="9"/>
  <c r="BG216" i="9"/>
  <c r="BF216" i="9"/>
  <c r="AA216" i="9"/>
  <c r="Y216" i="9"/>
  <c r="W216" i="9"/>
  <c r="BK216" i="9"/>
  <c r="N216" i="9"/>
  <c r="BE216" i="9"/>
  <c r="BI213" i="9"/>
  <c r="BH213" i="9"/>
  <c r="BG213" i="9"/>
  <c r="BF213" i="9"/>
  <c r="AA213" i="9"/>
  <c r="Y213" i="9"/>
  <c r="W213" i="9"/>
  <c r="BK213" i="9"/>
  <c r="N213" i="9"/>
  <c r="BE213" i="9" s="1"/>
  <c r="BI212" i="9"/>
  <c r="BH212" i="9"/>
  <c r="BG212" i="9"/>
  <c r="BF212" i="9"/>
  <c r="AA212" i="9"/>
  <c r="Y212" i="9"/>
  <c r="W212" i="9"/>
  <c r="BK212" i="9"/>
  <c r="N212" i="9"/>
  <c r="BE212" i="9" s="1"/>
  <c r="BI211" i="9"/>
  <c r="BH211" i="9"/>
  <c r="BG211" i="9"/>
  <c r="BF211" i="9"/>
  <c r="AA211" i="9"/>
  <c r="Y211" i="9"/>
  <c r="W211" i="9"/>
  <c r="BK211" i="9"/>
  <c r="N211" i="9"/>
  <c r="BE211" i="9" s="1"/>
  <c r="BI208" i="9"/>
  <c r="BH208" i="9"/>
  <c r="BG208" i="9"/>
  <c r="BF208" i="9"/>
  <c r="AA208" i="9"/>
  <c r="Y208" i="9"/>
  <c r="W208" i="9"/>
  <c r="W203" i="9" s="1"/>
  <c r="BK208" i="9"/>
  <c r="N208" i="9"/>
  <c r="BE208" i="9"/>
  <c r="BI207" i="9"/>
  <c r="BH207" i="9"/>
  <c r="BG207" i="9"/>
  <c r="BF207" i="9"/>
  <c r="AA207" i="9"/>
  <c r="AA203" i="9" s="1"/>
  <c r="Y207" i="9"/>
  <c r="W207" i="9"/>
  <c r="BK207" i="9"/>
  <c r="N207" i="9"/>
  <c r="BE207" i="9" s="1"/>
  <c r="BI204" i="9"/>
  <c r="BH204" i="9"/>
  <c r="BG204" i="9"/>
  <c r="BF204" i="9"/>
  <c r="AA204" i="9"/>
  <c r="Y204" i="9"/>
  <c r="Y203" i="9" s="1"/>
  <c r="W204" i="9"/>
  <c r="BK204" i="9"/>
  <c r="N204" i="9"/>
  <c r="BE204" i="9" s="1"/>
  <c r="BI200" i="9"/>
  <c r="BH200" i="9"/>
  <c r="BG200" i="9"/>
  <c r="BF200" i="9"/>
  <c r="AA200" i="9"/>
  <c r="Y200" i="9"/>
  <c r="W200" i="9"/>
  <c r="BK200" i="9"/>
  <c r="N200" i="9"/>
  <c r="BE200" i="9"/>
  <c r="BI197" i="9"/>
  <c r="BH197" i="9"/>
  <c r="BG197" i="9"/>
  <c r="BF197" i="9"/>
  <c r="AA197" i="9"/>
  <c r="Y197" i="9"/>
  <c r="W197" i="9"/>
  <c r="BK197" i="9"/>
  <c r="N197" i="9"/>
  <c r="BE197" i="9" s="1"/>
  <c r="BI194" i="9"/>
  <c r="BH194" i="9"/>
  <c r="BG194" i="9"/>
  <c r="BF194" i="9"/>
  <c r="AA194" i="9"/>
  <c r="Y194" i="9"/>
  <c r="W194" i="9"/>
  <c r="BK194" i="9"/>
  <c r="N194" i="9"/>
  <c r="BE194" i="9"/>
  <c r="BI190" i="9"/>
  <c r="BH190" i="9"/>
  <c r="BG190" i="9"/>
  <c r="BF190" i="9"/>
  <c r="AA190" i="9"/>
  <c r="AA189" i="9" s="1"/>
  <c r="Y190" i="9"/>
  <c r="Y189" i="9"/>
  <c r="W190" i="9"/>
  <c r="W189" i="9" s="1"/>
  <c r="BK190" i="9"/>
  <c r="N190" i="9"/>
  <c r="BE190" i="9" s="1"/>
  <c r="BI186" i="9"/>
  <c r="BH186" i="9"/>
  <c r="BG186" i="9"/>
  <c r="BF186" i="9"/>
  <c r="AA186" i="9"/>
  <c r="AA185" i="9" s="1"/>
  <c r="Y186" i="9"/>
  <c r="Y185" i="9"/>
  <c r="W186" i="9"/>
  <c r="W185" i="9" s="1"/>
  <c r="BK186" i="9"/>
  <c r="BK185" i="9"/>
  <c r="N185" i="9"/>
  <c r="N91" i="9" s="1"/>
  <c r="N186" i="9"/>
  <c r="BE186" i="9" s="1"/>
  <c r="BI182" i="9"/>
  <c r="BH182" i="9"/>
  <c r="BG182" i="9"/>
  <c r="BF182" i="9"/>
  <c r="AA182" i="9"/>
  <c r="Y182" i="9"/>
  <c r="W182" i="9"/>
  <c r="BK182" i="9"/>
  <c r="N182" i="9"/>
  <c r="BE182" i="9" s="1"/>
  <c r="BI179" i="9"/>
  <c r="BH179" i="9"/>
  <c r="BG179" i="9"/>
  <c r="BF179" i="9"/>
  <c r="AA179" i="9"/>
  <c r="Y179" i="9"/>
  <c r="W179" i="9"/>
  <c r="BK179" i="9"/>
  <c r="N179" i="9"/>
  <c r="BE179" i="9"/>
  <c r="BI175" i="9"/>
  <c r="BH175" i="9"/>
  <c r="BG175" i="9"/>
  <c r="BF175" i="9"/>
  <c r="AA175" i="9"/>
  <c r="Y175" i="9"/>
  <c r="W175" i="9"/>
  <c r="BK175" i="9"/>
  <c r="N175" i="9"/>
  <c r="BE175" i="9" s="1"/>
  <c r="BI172" i="9"/>
  <c r="BH172" i="9"/>
  <c r="BG172" i="9"/>
  <c r="BF172" i="9"/>
  <c r="AA172" i="9"/>
  <c r="Y172" i="9"/>
  <c r="W172" i="9"/>
  <c r="BK172" i="9"/>
  <c r="N172" i="9"/>
  <c r="BE172" i="9"/>
  <c r="BI167" i="9"/>
  <c r="BH167" i="9"/>
  <c r="BG167" i="9"/>
  <c r="BF167" i="9"/>
  <c r="AA167" i="9"/>
  <c r="Y167" i="9"/>
  <c r="W167" i="9"/>
  <c r="BK167" i="9"/>
  <c r="N167" i="9"/>
  <c r="BE167" i="9" s="1"/>
  <c r="BI164" i="9"/>
  <c r="BH164" i="9"/>
  <c r="BG164" i="9"/>
  <c r="BF164" i="9"/>
  <c r="AA164" i="9"/>
  <c r="Y164" i="9"/>
  <c r="W164" i="9"/>
  <c r="BK164" i="9"/>
  <c r="N164" i="9"/>
  <c r="BE164" i="9"/>
  <c r="BI161" i="9"/>
  <c r="BH161" i="9"/>
  <c r="BG161" i="9"/>
  <c r="BF161" i="9"/>
  <c r="AA161" i="9"/>
  <c r="Y161" i="9"/>
  <c r="W161" i="9"/>
  <c r="BK161" i="9"/>
  <c r="N161" i="9"/>
  <c r="BE161" i="9" s="1"/>
  <c r="BI158" i="9"/>
  <c r="BH158" i="9"/>
  <c r="BG158" i="9"/>
  <c r="BF158" i="9"/>
  <c r="AA158" i="9"/>
  <c r="Y158" i="9"/>
  <c r="W158" i="9"/>
  <c r="BK158" i="9"/>
  <c r="N158" i="9"/>
  <c r="BE158" i="9"/>
  <c r="BI155" i="9"/>
  <c r="BH155" i="9"/>
  <c r="BG155" i="9"/>
  <c r="BF155" i="9"/>
  <c r="M33" i="9" s="1"/>
  <c r="AW95" i="1" s="1"/>
  <c r="AA155" i="9"/>
  <c r="Y155" i="9"/>
  <c r="W155" i="9"/>
  <c r="BK155" i="9"/>
  <c r="N155" i="9"/>
  <c r="BE155" i="9" s="1"/>
  <c r="BI152" i="9"/>
  <c r="BH152" i="9"/>
  <c r="BG152" i="9"/>
  <c r="BF152" i="9"/>
  <c r="AA152" i="9"/>
  <c r="Y152" i="9"/>
  <c r="W152" i="9"/>
  <c r="BK152" i="9"/>
  <c r="N152" i="9"/>
  <c r="BE152" i="9"/>
  <c r="BI149" i="9"/>
  <c r="BH149" i="9"/>
  <c r="BG149" i="9"/>
  <c r="BF149" i="9"/>
  <c r="AA149" i="9"/>
  <c r="Y149" i="9"/>
  <c r="W149" i="9"/>
  <c r="BK149" i="9"/>
  <c r="N149" i="9"/>
  <c r="BE149" i="9" s="1"/>
  <c r="BI148" i="9"/>
  <c r="BH148" i="9"/>
  <c r="BG148" i="9"/>
  <c r="BF148" i="9"/>
  <c r="AA148" i="9"/>
  <c r="Y148" i="9"/>
  <c r="W148" i="9"/>
  <c r="BK148" i="9"/>
  <c r="N148" i="9"/>
  <c r="BE148" i="9"/>
  <c r="BI145" i="9"/>
  <c r="BH145" i="9"/>
  <c r="BG145" i="9"/>
  <c r="BF145" i="9"/>
  <c r="AA145" i="9"/>
  <c r="Y145" i="9"/>
  <c r="W145" i="9"/>
  <c r="BK145" i="9"/>
  <c r="N145" i="9"/>
  <c r="BE145" i="9" s="1"/>
  <c r="BI142" i="9"/>
  <c r="BH142" i="9"/>
  <c r="BG142" i="9"/>
  <c r="BF142" i="9"/>
  <c r="AA142" i="9"/>
  <c r="Y142" i="9"/>
  <c r="W142" i="9"/>
  <c r="BK142" i="9"/>
  <c r="N142" i="9"/>
  <c r="BE142" i="9" s="1"/>
  <c r="BI138" i="9"/>
  <c r="BH138" i="9"/>
  <c r="BG138" i="9"/>
  <c r="BF138" i="9"/>
  <c r="AA138" i="9"/>
  <c r="Y138" i="9"/>
  <c r="W138" i="9"/>
  <c r="BK138" i="9"/>
  <c r="N138" i="9"/>
  <c r="BE138" i="9" s="1"/>
  <c r="BI135" i="9"/>
  <c r="BH135" i="9"/>
  <c r="BG135" i="9"/>
  <c r="BF135" i="9"/>
  <c r="AA135" i="9"/>
  <c r="Y135" i="9"/>
  <c r="W135" i="9"/>
  <c r="BK135" i="9"/>
  <c r="N135" i="9"/>
  <c r="BE135" i="9"/>
  <c r="BI132" i="9"/>
  <c r="BH132" i="9"/>
  <c r="BG132" i="9"/>
  <c r="BF132" i="9"/>
  <c r="AA132" i="9"/>
  <c r="Y132" i="9"/>
  <c r="W132" i="9"/>
  <c r="BK132" i="9"/>
  <c r="N132" i="9"/>
  <c r="BE132" i="9" s="1"/>
  <c r="BI129" i="9"/>
  <c r="BH129" i="9"/>
  <c r="BG129" i="9"/>
  <c r="BF129" i="9"/>
  <c r="AA129" i="9"/>
  <c r="Y129" i="9"/>
  <c r="W129" i="9"/>
  <c r="BK129" i="9"/>
  <c r="N129" i="9"/>
  <c r="BE129" i="9"/>
  <c r="BI126" i="9"/>
  <c r="BH126" i="9"/>
  <c r="BG126" i="9"/>
  <c r="BF126" i="9"/>
  <c r="AA126" i="9"/>
  <c r="Y126" i="9"/>
  <c r="W126" i="9"/>
  <c r="BK126" i="9"/>
  <c r="N126" i="9"/>
  <c r="BE126" i="9" s="1"/>
  <c r="BI123" i="9"/>
  <c r="BH123" i="9"/>
  <c r="BG123" i="9"/>
  <c r="BF123" i="9"/>
  <c r="AA123" i="9"/>
  <c r="Y123" i="9"/>
  <c r="W123" i="9"/>
  <c r="BK123" i="9"/>
  <c r="N123" i="9"/>
  <c r="BE123" i="9"/>
  <c r="BI122" i="9"/>
  <c r="BH122" i="9"/>
  <c r="BG122" i="9"/>
  <c r="BF122" i="9"/>
  <c r="AA122" i="9"/>
  <c r="Y122" i="9"/>
  <c r="W122" i="9"/>
  <c r="BK122" i="9"/>
  <c r="N122" i="9"/>
  <c r="BE122" i="9" s="1"/>
  <c r="BI119" i="9"/>
  <c r="BH119" i="9"/>
  <c r="H35" i="9" s="1"/>
  <c r="BC95" i="1" s="1"/>
  <c r="BG119" i="9"/>
  <c r="H34" i="9" s="1"/>
  <c r="BB95" i="1" s="1"/>
  <c r="BF119" i="9"/>
  <c r="AA119" i="9"/>
  <c r="AA118" i="9" s="1"/>
  <c r="AA117" i="9" s="1"/>
  <c r="AA116" i="9" s="1"/>
  <c r="Y119" i="9"/>
  <c r="Y118" i="9" s="1"/>
  <c r="Y117" i="9" s="1"/>
  <c r="Y116" i="9" s="1"/>
  <c r="W119" i="9"/>
  <c r="W118" i="9" s="1"/>
  <c r="BK119" i="9"/>
  <c r="N119" i="9"/>
  <c r="BE119" i="9" s="1"/>
  <c r="M113" i="9"/>
  <c r="F113" i="9"/>
  <c r="M112" i="9"/>
  <c r="F112" i="9"/>
  <c r="F110" i="9"/>
  <c r="F108" i="9"/>
  <c r="M28" i="9"/>
  <c r="AS95" i="1" s="1"/>
  <c r="M84" i="9"/>
  <c r="F84" i="9"/>
  <c r="M83" i="9"/>
  <c r="F83" i="9"/>
  <c r="F81" i="9"/>
  <c r="F79" i="9"/>
  <c r="O9" i="9"/>
  <c r="M81" i="9" s="1"/>
  <c r="F6" i="9"/>
  <c r="F107" i="9"/>
  <c r="F78" i="9"/>
  <c r="AY94" i="1"/>
  <c r="AX94" i="1"/>
  <c r="BI393" i="8"/>
  <c r="BH393" i="8"/>
  <c r="BG393" i="8"/>
  <c r="BF393" i="8"/>
  <c r="AA393" i="8"/>
  <c r="AA392" i="8" s="1"/>
  <c r="Y393" i="8"/>
  <c r="Y392" i="8"/>
  <c r="W393" i="8"/>
  <c r="W392" i="8" s="1"/>
  <c r="BK393" i="8"/>
  <c r="BK392" i="8" s="1"/>
  <c r="N392" i="8" s="1"/>
  <c r="N95" i="8" s="1"/>
  <c r="N393" i="8"/>
  <c r="BE393" i="8" s="1"/>
  <c r="BI389" i="8"/>
  <c r="BH389" i="8"/>
  <c r="BG389" i="8"/>
  <c r="BF389" i="8"/>
  <c r="AA389" i="8"/>
  <c r="AA385" i="8" s="1"/>
  <c r="Y389" i="8"/>
  <c r="W389" i="8"/>
  <c r="BK389" i="8"/>
  <c r="N389" i="8"/>
  <c r="BE389" i="8" s="1"/>
  <c r="BI386" i="8"/>
  <c r="BH386" i="8"/>
  <c r="BG386" i="8"/>
  <c r="BF386" i="8"/>
  <c r="AA386" i="8"/>
  <c r="Y386" i="8"/>
  <c r="Y385" i="8" s="1"/>
  <c r="W386" i="8"/>
  <c r="W385" i="8"/>
  <c r="BK386" i="8"/>
  <c r="N386" i="8"/>
  <c r="BE386" i="8"/>
  <c r="BI382" i="8"/>
  <c r="BH382" i="8"/>
  <c r="BG382" i="8"/>
  <c r="BF382" i="8"/>
  <c r="AA382" i="8"/>
  <c r="Y382" i="8"/>
  <c r="W382" i="8"/>
  <c r="BK382" i="8"/>
  <c r="N382" i="8"/>
  <c r="BE382" i="8"/>
  <c r="BI379" i="8"/>
  <c r="BH379" i="8"/>
  <c r="BG379" i="8"/>
  <c r="BF379" i="8"/>
  <c r="AA379" i="8"/>
  <c r="Y379" i="8"/>
  <c r="W379" i="8"/>
  <c r="BK379" i="8"/>
  <c r="N379" i="8"/>
  <c r="BE379" i="8" s="1"/>
  <c r="BI376" i="8"/>
  <c r="BH376" i="8"/>
  <c r="BG376" i="8"/>
  <c r="BF376" i="8"/>
  <c r="AA376" i="8"/>
  <c r="Y376" i="8"/>
  <c r="W376" i="8"/>
  <c r="BK376" i="8"/>
  <c r="N376" i="8"/>
  <c r="BE376" i="8"/>
  <c r="BI373" i="8"/>
  <c r="BH373" i="8"/>
  <c r="BG373" i="8"/>
  <c r="BF373" i="8"/>
  <c r="AA373" i="8"/>
  <c r="Y373" i="8"/>
  <c r="W373" i="8"/>
  <c r="BK373" i="8"/>
  <c r="N373" i="8"/>
  <c r="BE373" i="8" s="1"/>
  <c r="BI372" i="8"/>
  <c r="BH372" i="8"/>
  <c r="BG372" i="8"/>
  <c r="BF372" i="8"/>
  <c r="AA372" i="8"/>
  <c r="Y372" i="8"/>
  <c r="W372" i="8"/>
  <c r="BK372" i="8"/>
  <c r="N372" i="8"/>
  <c r="BE372" i="8"/>
  <c r="BI371" i="8"/>
  <c r="BH371" i="8"/>
  <c r="BG371" i="8"/>
  <c r="BF371" i="8"/>
  <c r="AA371" i="8"/>
  <c r="Y371" i="8"/>
  <c r="W371" i="8"/>
  <c r="BK371" i="8"/>
  <c r="N371" i="8"/>
  <c r="BE371" i="8" s="1"/>
  <c r="BI368" i="8"/>
  <c r="BH368" i="8"/>
  <c r="BG368" i="8"/>
  <c r="BF368" i="8"/>
  <c r="AA368" i="8"/>
  <c r="Y368" i="8"/>
  <c r="W368" i="8"/>
  <c r="BK368" i="8"/>
  <c r="N368" i="8"/>
  <c r="BE368" i="8"/>
  <c r="BI367" i="8"/>
  <c r="BH367" i="8"/>
  <c r="BG367" i="8"/>
  <c r="BF367" i="8"/>
  <c r="AA367" i="8"/>
  <c r="Y367" i="8"/>
  <c r="W367" i="8"/>
  <c r="BK367" i="8"/>
  <c r="N367" i="8"/>
  <c r="BE367" i="8" s="1"/>
  <c r="BI366" i="8"/>
  <c r="BH366" i="8"/>
  <c r="BG366" i="8"/>
  <c r="BF366" i="8"/>
  <c r="AA366" i="8"/>
  <c r="Y366" i="8"/>
  <c r="W366" i="8"/>
  <c r="BK366" i="8"/>
  <c r="N366" i="8"/>
  <c r="BE366" i="8"/>
  <c r="BI363" i="8"/>
  <c r="BH363" i="8"/>
  <c r="BG363" i="8"/>
  <c r="BF363" i="8"/>
  <c r="AA363" i="8"/>
  <c r="Y363" i="8"/>
  <c r="W363" i="8"/>
  <c r="BK363" i="8"/>
  <c r="N363" i="8"/>
  <c r="BE363" i="8" s="1"/>
  <c r="BI362" i="8"/>
  <c r="BH362" i="8"/>
  <c r="BG362" i="8"/>
  <c r="BF362" i="8"/>
  <c r="AA362" i="8"/>
  <c r="Y362" i="8"/>
  <c r="W362" i="8"/>
  <c r="BK362" i="8"/>
  <c r="N362" i="8"/>
  <c r="BE362" i="8" s="1"/>
  <c r="BI361" i="8"/>
  <c r="BH361" i="8"/>
  <c r="BG361" i="8"/>
  <c r="BF361" i="8"/>
  <c r="AA361" i="8"/>
  <c r="Y361" i="8"/>
  <c r="W361" i="8"/>
  <c r="BK361" i="8"/>
  <c r="N361" i="8"/>
  <c r="BE361" i="8" s="1"/>
  <c r="BI360" i="8"/>
  <c r="BH360" i="8"/>
  <c r="BG360" i="8"/>
  <c r="BF360" i="8"/>
  <c r="AA360" i="8"/>
  <c r="Y360" i="8"/>
  <c r="W360" i="8"/>
  <c r="BK360" i="8"/>
  <c r="N360" i="8"/>
  <c r="BE360" i="8"/>
  <c r="BI358" i="8"/>
  <c r="BH358" i="8"/>
  <c r="BG358" i="8"/>
  <c r="BF358" i="8"/>
  <c r="AA358" i="8"/>
  <c r="Y358" i="8"/>
  <c r="W358" i="8"/>
  <c r="BK358" i="8"/>
  <c r="N358" i="8"/>
  <c r="BE358" i="8" s="1"/>
  <c r="BI357" i="8"/>
  <c r="BH357" i="8"/>
  <c r="BG357" i="8"/>
  <c r="BF357" i="8"/>
  <c r="AA357" i="8"/>
  <c r="Y357" i="8"/>
  <c r="W357" i="8"/>
  <c r="BK357" i="8"/>
  <c r="N357" i="8"/>
  <c r="BE357" i="8"/>
  <c r="BI354" i="8"/>
  <c r="BH354" i="8"/>
  <c r="BG354" i="8"/>
  <c r="BF354" i="8"/>
  <c r="AA354" i="8"/>
  <c r="Y354" i="8"/>
  <c r="W354" i="8"/>
  <c r="BK354" i="8"/>
  <c r="N354" i="8"/>
  <c r="BE354" i="8" s="1"/>
  <c r="BI351" i="8"/>
  <c r="BH351" i="8"/>
  <c r="BG351" i="8"/>
  <c r="BF351" i="8"/>
  <c r="AA351" i="8"/>
  <c r="Y351" i="8"/>
  <c r="W351" i="8"/>
  <c r="BK351" i="8"/>
  <c r="N351" i="8"/>
  <c r="BE351" i="8"/>
  <c r="BI348" i="8"/>
  <c r="BH348" i="8"/>
  <c r="BG348" i="8"/>
  <c r="BF348" i="8"/>
  <c r="AA348" i="8"/>
  <c r="Y348" i="8"/>
  <c r="W348" i="8"/>
  <c r="BK348" i="8"/>
  <c r="N348" i="8"/>
  <c r="BE348" i="8" s="1"/>
  <c r="BI345" i="8"/>
  <c r="BH345" i="8"/>
  <c r="BG345" i="8"/>
  <c r="BF345" i="8"/>
  <c r="AA345" i="8"/>
  <c r="Y345" i="8"/>
  <c r="W345" i="8"/>
  <c r="BK345" i="8"/>
  <c r="N345" i="8"/>
  <c r="BE345" i="8"/>
  <c r="BI342" i="8"/>
  <c r="BH342" i="8"/>
  <c r="BG342" i="8"/>
  <c r="BF342" i="8"/>
  <c r="AA342" i="8"/>
  <c r="Y342" i="8"/>
  <c r="W342" i="8"/>
  <c r="BK342" i="8"/>
  <c r="N342" i="8"/>
  <c r="BE342" i="8" s="1"/>
  <c r="BI338" i="8"/>
  <c r="BH338" i="8"/>
  <c r="BG338" i="8"/>
  <c r="BF338" i="8"/>
  <c r="AA338" i="8"/>
  <c r="Y338" i="8"/>
  <c r="W338" i="8"/>
  <c r="BK338" i="8"/>
  <c r="N338" i="8"/>
  <c r="BE338" i="8"/>
  <c r="BI337" i="8"/>
  <c r="BH337" i="8"/>
  <c r="BG337" i="8"/>
  <c r="BF337" i="8"/>
  <c r="AA337" i="8"/>
  <c r="Y337" i="8"/>
  <c r="W337" i="8"/>
  <c r="BK337" i="8"/>
  <c r="N337" i="8"/>
  <c r="BE337" i="8" s="1"/>
  <c r="BI334" i="8"/>
  <c r="BH334" i="8"/>
  <c r="BG334" i="8"/>
  <c r="BF334" i="8"/>
  <c r="AA334" i="8"/>
  <c r="Y334" i="8"/>
  <c r="W334" i="8"/>
  <c r="BK334" i="8"/>
  <c r="N334" i="8"/>
  <c r="BE334" i="8" s="1"/>
  <c r="BI331" i="8"/>
  <c r="BH331" i="8"/>
  <c r="BG331" i="8"/>
  <c r="BF331" i="8"/>
  <c r="AA331" i="8"/>
  <c r="Y331" i="8"/>
  <c r="W331" i="8"/>
  <c r="BK331" i="8"/>
  <c r="N331" i="8"/>
  <c r="BE331" i="8" s="1"/>
  <c r="BI330" i="8"/>
  <c r="BH330" i="8"/>
  <c r="BG330" i="8"/>
  <c r="BF330" i="8"/>
  <c r="AA330" i="8"/>
  <c r="Y330" i="8"/>
  <c r="W330" i="8"/>
  <c r="BK330" i="8"/>
  <c r="N330" i="8"/>
  <c r="BE330" i="8"/>
  <c r="BI329" i="8"/>
  <c r="BH329" i="8"/>
  <c r="BG329" i="8"/>
  <c r="BF329" i="8"/>
  <c r="AA329" i="8"/>
  <c r="Y329" i="8"/>
  <c r="W329" i="8"/>
  <c r="BK329" i="8"/>
  <c r="N329" i="8"/>
  <c r="BE329" i="8" s="1"/>
  <c r="BI326" i="8"/>
  <c r="BH326" i="8"/>
  <c r="BG326" i="8"/>
  <c r="BF326" i="8"/>
  <c r="AA326" i="8"/>
  <c r="Y326" i="8"/>
  <c r="W326" i="8"/>
  <c r="BK326" i="8"/>
  <c r="N326" i="8"/>
  <c r="BE326" i="8"/>
  <c r="BI325" i="8"/>
  <c r="BH325" i="8"/>
  <c r="BG325" i="8"/>
  <c r="BF325" i="8"/>
  <c r="AA325" i="8"/>
  <c r="Y325" i="8"/>
  <c r="W325" i="8"/>
  <c r="BK325" i="8"/>
  <c r="N325" i="8"/>
  <c r="BE325" i="8" s="1"/>
  <c r="BI322" i="8"/>
  <c r="BH322" i="8"/>
  <c r="BG322" i="8"/>
  <c r="BF322" i="8"/>
  <c r="AA322" i="8"/>
  <c r="Y322" i="8"/>
  <c r="W322" i="8"/>
  <c r="BK322" i="8"/>
  <c r="N322" i="8"/>
  <c r="BE322" i="8"/>
  <c r="BI321" i="8"/>
  <c r="BH321" i="8"/>
  <c r="BG321" i="8"/>
  <c r="BF321" i="8"/>
  <c r="AA321" i="8"/>
  <c r="Y321" i="8"/>
  <c r="W321" i="8"/>
  <c r="BK321" i="8"/>
  <c r="N321" i="8"/>
  <c r="BE321" i="8" s="1"/>
  <c r="BI320" i="8"/>
  <c r="BH320" i="8"/>
  <c r="BG320" i="8"/>
  <c r="BF320" i="8"/>
  <c r="AA320" i="8"/>
  <c r="Y320" i="8"/>
  <c r="W320" i="8"/>
  <c r="BK320" i="8"/>
  <c r="N320" i="8"/>
  <c r="BE320" i="8"/>
  <c r="BI317" i="8"/>
  <c r="BH317" i="8"/>
  <c r="BG317" i="8"/>
  <c r="BF317" i="8"/>
  <c r="AA317" i="8"/>
  <c r="Y317" i="8"/>
  <c r="W317" i="8"/>
  <c r="BK317" i="8"/>
  <c r="N317" i="8"/>
  <c r="BE317" i="8" s="1"/>
  <c r="BI316" i="8"/>
  <c r="BH316" i="8"/>
  <c r="BG316" i="8"/>
  <c r="BF316" i="8"/>
  <c r="AA316" i="8"/>
  <c r="Y316" i="8"/>
  <c r="W316" i="8"/>
  <c r="BK316" i="8"/>
  <c r="N316" i="8"/>
  <c r="BE316" i="8"/>
  <c r="BI313" i="8"/>
  <c r="BH313" i="8"/>
  <c r="BG313" i="8"/>
  <c r="BF313" i="8"/>
  <c r="AA313" i="8"/>
  <c r="Y313" i="8"/>
  <c r="W313" i="8"/>
  <c r="BK313" i="8"/>
  <c r="N313" i="8"/>
  <c r="BE313" i="8" s="1"/>
  <c r="BI312" i="8"/>
  <c r="BH312" i="8"/>
  <c r="BG312" i="8"/>
  <c r="BF312" i="8"/>
  <c r="AA312" i="8"/>
  <c r="Y312" i="8"/>
  <c r="W312" i="8"/>
  <c r="BK312" i="8"/>
  <c r="N312" i="8"/>
  <c r="BE312" i="8"/>
  <c r="BI311" i="8"/>
  <c r="BH311" i="8"/>
  <c r="BG311" i="8"/>
  <c r="BF311" i="8"/>
  <c r="AA311" i="8"/>
  <c r="Y311" i="8"/>
  <c r="W311" i="8"/>
  <c r="BK311" i="8"/>
  <c r="N311" i="8"/>
  <c r="BE311" i="8" s="1"/>
  <c r="BI310" i="8"/>
  <c r="BH310" i="8"/>
  <c r="BG310" i="8"/>
  <c r="BF310" i="8"/>
  <c r="AA310" i="8"/>
  <c r="Y310" i="8"/>
  <c r="W310" i="8"/>
  <c r="BK310" i="8"/>
  <c r="N310" i="8"/>
  <c r="BE310" i="8"/>
  <c r="BI307" i="8"/>
  <c r="BH307" i="8"/>
  <c r="BG307" i="8"/>
  <c r="BF307" i="8"/>
  <c r="AA307" i="8"/>
  <c r="Y307" i="8"/>
  <c r="W307" i="8"/>
  <c r="BK307" i="8"/>
  <c r="N307" i="8"/>
  <c r="BE307" i="8" s="1"/>
  <c r="BI304" i="8"/>
  <c r="BH304" i="8"/>
  <c r="BG304" i="8"/>
  <c r="BF304" i="8"/>
  <c r="AA304" i="8"/>
  <c r="Y304" i="8"/>
  <c r="W304" i="8"/>
  <c r="BK304" i="8"/>
  <c r="N304" i="8"/>
  <c r="BE304" i="8"/>
  <c r="BI303" i="8"/>
  <c r="BH303" i="8"/>
  <c r="BG303" i="8"/>
  <c r="BF303" i="8"/>
  <c r="AA303" i="8"/>
  <c r="Y303" i="8"/>
  <c r="W303" i="8"/>
  <c r="BK303" i="8"/>
  <c r="N303" i="8"/>
  <c r="BE303" i="8" s="1"/>
  <c r="BI300" i="8"/>
  <c r="BH300" i="8"/>
  <c r="BG300" i="8"/>
  <c r="BF300" i="8"/>
  <c r="AA300" i="8"/>
  <c r="Y300" i="8"/>
  <c r="W300" i="8"/>
  <c r="BK300" i="8"/>
  <c r="N300" i="8"/>
  <c r="BE300" i="8"/>
  <c r="BI299" i="8"/>
  <c r="BH299" i="8"/>
  <c r="BG299" i="8"/>
  <c r="BF299" i="8"/>
  <c r="AA299" i="8"/>
  <c r="Y299" i="8"/>
  <c r="W299" i="8"/>
  <c r="BK299" i="8"/>
  <c r="N299" i="8"/>
  <c r="BE299" i="8" s="1"/>
  <c r="BI298" i="8"/>
  <c r="BH298" i="8"/>
  <c r="BG298" i="8"/>
  <c r="BF298" i="8"/>
  <c r="AA298" i="8"/>
  <c r="Y298" i="8"/>
  <c r="W298" i="8"/>
  <c r="BK298" i="8"/>
  <c r="N298" i="8"/>
  <c r="BE298" i="8" s="1"/>
  <c r="BI295" i="8"/>
  <c r="BH295" i="8"/>
  <c r="BG295" i="8"/>
  <c r="BF295" i="8"/>
  <c r="AA295" i="8"/>
  <c r="Y295" i="8"/>
  <c r="W295" i="8"/>
  <c r="BK295" i="8"/>
  <c r="N295" i="8"/>
  <c r="BE295" i="8" s="1"/>
  <c r="BI294" i="8"/>
  <c r="BH294" i="8"/>
  <c r="BG294" i="8"/>
  <c r="BF294" i="8"/>
  <c r="AA294" i="8"/>
  <c r="Y294" i="8"/>
  <c r="W294" i="8"/>
  <c r="BK294" i="8"/>
  <c r="N294" i="8"/>
  <c r="BE294" i="8"/>
  <c r="BI291" i="8"/>
  <c r="BH291" i="8"/>
  <c r="BG291" i="8"/>
  <c r="BF291" i="8"/>
  <c r="AA291" i="8"/>
  <c r="Y291" i="8"/>
  <c r="W291" i="8"/>
  <c r="BK291" i="8"/>
  <c r="N291" i="8"/>
  <c r="BE291" i="8" s="1"/>
  <c r="BI290" i="8"/>
  <c r="BH290" i="8"/>
  <c r="BG290" i="8"/>
  <c r="BF290" i="8"/>
  <c r="AA290" i="8"/>
  <c r="Y290" i="8"/>
  <c r="W290" i="8"/>
  <c r="BK290" i="8"/>
  <c r="N290" i="8"/>
  <c r="BE290" i="8"/>
  <c r="BI289" i="8"/>
  <c r="BH289" i="8"/>
  <c r="BG289" i="8"/>
  <c r="BF289" i="8"/>
  <c r="AA289" i="8"/>
  <c r="Y289" i="8"/>
  <c r="W289" i="8"/>
  <c r="BK289" i="8"/>
  <c r="N289" i="8"/>
  <c r="BE289" i="8" s="1"/>
  <c r="BI288" i="8"/>
  <c r="BH288" i="8"/>
  <c r="BG288" i="8"/>
  <c r="BF288" i="8"/>
  <c r="AA288" i="8"/>
  <c r="Y288" i="8"/>
  <c r="W288" i="8"/>
  <c r="BK288" i="8"/>
  <c r="N288" i="8"/>
  <c r="BE288" i="8"/>
  <c r="BI287" i="8"/>
  <c r="BH287" i="8"/>
  <c r="BG287" i="8"/>
  <c r="BF287" i="8"/>
  <c r="AA287" i="8"/>
  <c r="Y287" i="8"/>
  <c r="W287" i="8"/>
  <c r="BK287" i="8"/>
  <c r="N287" i="8"/>
  <c r="BE287" i="8" s="1"/>
  <c r="BI286" i="8"/>
  <c r="BH286" i="8"/>
  <c r="BG286" i="8"/>
  <c r="BF286" i="8"/>
  <c r="AA286" i="8"/>
  <c r="Y286" i="8"/>
  <c r="W286" i="8"/>
  <c r="BK286" i="8"/>
  <c r="N286" i="8"/>
  <c r="BE286" i="8"/>
  <c r="BI285" i="8"/>
  <c r="BH285" i="8"/>
  <c r="BG285" i="8"/>
  <c r="BF285" i="8"/>
  <c r="AA285" i="8"/>
  <c r="Y285" i="8"/>
  <c r="W285" i="8"/>
  <c r="BK285" i="8"/>
  <c r="N285" i="8"/>
  <c r="BE285" i="8" s="1"/>
  <c r="BI282" i="8"/>
  <c r="BH282" i="8"/>
  <c r="BG282" i="8"/>
  <c r="BF282" i="8"/>
  <c r="AA282" i="8"/>
  <c r="Y282" i="8"/>
  <c r="W282" i="8"/>
  <c r="BK282" i="8"/>
  <c r="N282" i="8"/>
  <c r="BE282" i="8"/>
  <c r="BI281" i="8"/>
  <c r="BH281" i="8"/>
  <c r="BG281" i="8"/>
  <c r="BF281" i="8"/>
  <c r="AA281" i="8"/>
  <c r="Y281" i="8"/>
  <c r="W281" i="8"/>
  <c r="BK281" i="8"/>
  <c r="N281" i="8"/>
  <c r="BE281" i="8" s="1"/>
  <c r="BI280" i="8"/>
  <c r="BH280" i="8"/>
  <c r="BG280" i="8"/>
  <c r="BF280" i="8"/>
  <c r="AA280" i="8"/>
  <c r="Y280" i="8"/>
  <c r="W280" i="8"/>
  <c r="BK280" i="8"/>
  <c r="N280" i="8"/>
  <c r="BE280" i="8" s="1"/>
  <c r="BI279" i="8"/>
  <c r="BH279" i="8"/>
  <c r="BG279" i="8"/>
  <c r="BF279" i="8"/>
  <c r="AA279" i="8"/>
  <c r="Y279" i="8"/>
  <c r="W279" i="8"/>
  <c r="BK279" i="8"/>
  <c r="N279" i="8"/>
  <c r="BE279" i="8" s="1"/>
  <c r="BI276" i="8"/>
  <c r="BH276" i="8"/>
  <c r="BG276" i="8"/>
  <c r="BF276" i="8"/>
  <c r="AA276" i="8"/>
  <c r="Y276" i="8"/>
  <c r="W276" i="8"/>
  <c r="BK276" i="8"/>
  <c r="N276" i="8"/>
  <c r="BE276" i="8"/>
  <c r="BI275" i="8"/>
  <c r="BH275" i="8"/>
  <c r="BG275" i="8"/>
  <c r="BF275" i="8"/>
  <c r="AA275" i="8"/>
  <c r="Y275" i="8"/>
  <c r="W275" i="8"/>
  <c r="BK275" i="8"/>
  <c r="N275" i="8"/>
  <c r="BE275" i="8" s="1"/>
  <c r="BI274" i="8"/>
  <c r="BH274" i="8"/>
  <c r="BG274" i="8"/>
  <c r="BF274" i="8"/>
  <c r="AA274" i="8"/>
  <c r="Y274" i="8"/>
  <c r="W274" i="8"/>
  <c r="BK274" i="8"/>
  <c r="N274" i="8"/>
  <c r="BE274" i="8"/>
  <c r="BI271" i="8"/>
  <c r="BH271" i="8"/>
  <c r="BG271" i="8"/>
  <c r="BF271" i="8"/>
  <c r="AA271" i="8"/>
  <c r="Y271" i="8"/>
  <c r="W271" i="8"/>
  <c r="BK271" i="8"/>
  <c r="N271" i="8"/>
  <c r="BE271" i="8" s="1"/>
  <c r="BI270" i="8"/>
  <c r="BH270" i="8"/>
  <c r="BG270" i="8"/>
  <c r="BF270" i="8"/>
  <c r="AA270" i="8"/>
  <c r="Y270" i="8"/>
  <c r="W270" i="8"/>
  <c r="BK270" i="8"/>
  <c r="N270" i="8"/>
  <c r="BE270" i="8"/>
  <c r="BI269" i="8"/>
  <c r="BH269" i="8"/>
  <c r="BG269" i="8"/>
  <c r="BF269" i="8"/>
  <c r="AA269" i="8"/>
  <c r="Y269" i="8"/>
  <c r="W269" i="8"/>
  <c r="BK269" i="8"/>
  <c r="N269" i="8"/>
  <c r="BE269" i="8" s="1"/>
  <c r="BI266" i="8"/>
  <c r="BH266" i="8"/>
  <c r="BG266" i="8"/>
  <c r="BF266" i="8"/>
  <c r="AA266" i="8"/>
  <c r="Y266" i="8"/>
  <c r="W266" i="8"/>
  <c r="BK266" i="8"/>
  <c r="N266" i="8"/>
  <c r="BE266" i="8" s="1"/>
  <c r="BI265" i="8"/>
  <c r="BH265" i="8"/>
  <c r="BG265" i="8"/>
  <c r="BF265" i="8"/>
  <c r="AA265" i="8"/>
  <c r="Y265" i="8"/>
  <c r="W265" i="8"/>
  <c r="BK265" i="8"/>
  <c r="N265" i="8"/>
  <c r="BE265" i="8" s="1"/>
  <c r="BI264" i="8"/>
  <c r="BH264" i="8"/>
  <c r="BG264" i="8"/>
  <c r="BF264" i="8"/>
  <c r="AA264" i="8"/>
  <c r="Y264" i="8"/>
  <c r="W264" i="8"/>
  <c r="BK264" i="8"/>
  <c r="N264" i="8"/>
  <c r="BE264" i="8" s="1"/>
  <c r="BI261" i="8"/>
  <c r="BH261" i="8"/>
  <c r="BG261" i="8"/>
  <c r="BF261" i="8"/>
  <c r="AA261" i="8"/>
  <c r="Y261" i="8"/>
  <c r="W261" i="8"/>
  <c r="BK261" i="8"/>
  <c r="N261" i="8"/>
  <c r="BE261" i="8" s="1"/>
  <c r="BI260" i="8"/>
  <c r="BH260" i="8"/>
  <c r="BG260" i="8"/>
  <c r="BF260" i="8"/>
  <c r="AA260" i="8"/>
  <c r="Y260" i="8"/>
  <c r="W260" i="8"/>
  <c r="BK260" i="8"/>
  <c r="N260" i="8"/>
  <c r="BE260" i="8"/>
  <c r="BI259" i="8"/>
  <c r="BH259" i="8"/>
  <c r="BG259" i="8"/>
  <c r="BF259" i="8"/>
  <c r="AA259" i="8"/>
  <c r="Y259" i="8"/>
  <c r="W259" i="8"/>
  <c r="BK259" i="8"/>
  <c r="N259" i="8"/>
  <c r="BE259" i="8" s="1"/>
  <c r="BI258" i="8"/>
  <c r="BH258" i="8"/>
  <c r="BG258" i="8"/>
  <c r="BF258" i="8"/>
  <c r="AA258" i="8"/>
  <c r="Y258" i="8"/>
  <c r="W258" i="8"/>
  <c r="BK258" i="8"/>
  <c r="N258" i="8"/>
  <c r="BE258" i="8"/>
  <c r="BI257" i="8"/>
  <c r="BH257" i="8"/>
  <c r="BG257" i="8"/>
  <c r="BF257" i="8"/>
  <c r="AA257" i="8"/>
  <c r="Y257" i="8"/>
  <c r="W257" i="8"/>
  <c r="BK257" i="8"/>
  <c r="N257" i="8"/>
  <c r="BE257" i="8" s="1"/>
  <c r="BI256" i="8"/>
  <c r="BH256" i="8"/>
  <c r="BG256" i="8"/>
  <c r="BF256" i="8"/>
  <c r="AA256" i="8"/>
  <c r="Y256" i="8"/>
  <c r="W256" i="8"/>
  <c r="BK256" i="8"/>
  <c r="N256" i="8"/>
  <c r="BE256" i="8"/>
  <c r="BI253" i="8"/>
  <c r="BH253" i="8"/>
  <c r="BG253" i="8"/>
  <c r="BF253" i="8"/>
  <c r="AA253" i="8"/>
  <c r="Y253" i="8"/>
  <c r="W253" i="8"/>
  <c r="BK253" i="8"/>
  <c r="N253" i="8"/>
  <c r="BE253" i="8" s="1"/>
  <c r="BI252" i="8"/>
  <c r="BH252" i="8"/>
  <c r="BG252" i="8"/>
  <c r="BF252" i="8"/>
  <c r="AA252" i="8"/>
  <c r="Y252" i="8"/>
  <c r="W252" i="8"/>
  <c r="BK252" i="8"/>
  <c r="N252" i="8"/>
  <c r="BE252" i="8"/>
  <c r="BI251" i="8"/>
  <c r="BH251" i="8"/>
  <c r="BG251" i="8"/>
  <c r="BF251" i="8"/>
  <c r="AA251" i="8"/>
  <c r="Y251" i="8"/>
  <c r="W251" i="8"/>
  <c r="BK251" i="8"/>
  <c r="N251" i="8"/>
  <c r="BE251" i="8" s="1"/>
  <c r="BI248" i="8"/>
  <c r="BH248" i="8"/>
  <c r="BG248" i="8"/>
  <c r="BF248" i="8"/>
  <c r="AA248" i="8"/>
  <c r="Y248" i="8"/>
  <c r="W248" i="8"/>
  <c r="BK248" i="8"/>
  <c r="N248" i="8"/>
  <c r="BE248" i="8"/>
  <c r="BI247" i="8"/>
  <c r="BH247" i="8"/>
  <c r="BG247" i="8"/>
  <c r="BF247" i="8"/>
  <c r="AA247" i="8"/>
  <c r="Y247" i="8"/>
  <c r="W247" i="8"/>
  <c r="BK247" i="8"/>
  <c r="N247" i="8"/>
  <c r="BE247" i="8" s="1"/>
  <c r="BI246" i="8"/>
  <c r="BH246" i="8"/>
  <c r="BG246" i="8"/>
  <c r="BF246" i="8"/>
  <c r="AA246" i="8"/>
  <c r="Y246" i="8"/>
  <c r="W246" i="8"/>
  <c r="BK246" i="8"/>
  <c r="N246" i="8"/>
  <c r="BE246" i="8"/>
  <c r="BI243" i="8"/>
  <c r="BH243" i="8"/>
  <c r="BG243" i="8"/>
  <c r="BF243" i="8"/>
  <c r="AA243" i="8"/>
  <c r="Y243" i="8"/>
  <c r="W243" i="8"/>
  <c r="BK243" i="8"/>
  <c r="N243" i="8"/>
  <c r="BE243" i="8" s="1"/>
  <c r="BI242" i="8"/>
  <c r="BH242" i="8"/>
  <c r="BG242" i="8"/>
  <c r="BF242" i="8"/>
  <c r="AA242" i="8"/>
  <c r="Y242" i="8"/>
  <c r="W242" i="8"/>
  <c r="BK242" i="8"/>
  <c r="N242" i="8"/>
  <c r="BE242" i="8" s="1"/>
  <c r="BI239" i="8"/>
  <c r="BH239" i="8"/>
  <c r="BG239" i="8"/>
  <c r="BF239" i="8"/>
  <c r="AA239" i="8"/>
  <c r="Y239" i="8"/>
  <c r="Y238" i="8"/>
  <c r="W239" i="8"/>
  <c r="BK239" i="8"/>
  <c r="N239" i="8"/>
  <c r="BE239" i="8" s="1"/>
  <c r="BI235" i="8"/>
  <c r="BH235" i="8"/>
  <c r="BG235" i="8"/>
  <c r="BF235" i="8"/>
  <c r="AA235" i="8"/>
  <c r="Y235" i="8"/>
  <c r="W235" i="8"/>
  <c r="BK235" i="8"/>
  <c r="N235" i="8"/>
  <c r="BE235" i="8" s="1"/>
  <c r="BI232" i="8"/>
  <c r="BH232" i="8"/>
  <c r="BG232" i="8"/>
  <c r="BF232" i="8"/>
  <c r="AA232" i="8"/>
  <c r="Y232" i="8"/>
  <c r="W232" i="8"/>
  <c r="BK232" i="8"/>
  <c r="N232" i="8"/>
  <c r="BE232" i="8"/>
  <c r="BI228" i="8"/>
  <c r="BH228" i="8"/>
  <c r="BG228" i="8"/>
  <c r="BF228" i="8"/>
  <c r="AA228" i="8"/>
  <c r="AA227" i="8" s="1"/>
  <c r="Y228" i="8"/>
  <c r="Y227" i="8"/>
  <c r="W228" i="8"/>
  <c r="BK228" i="8"/>
  <c r="N228" i="8"/>
  <c r="BE228" i="8" s="1"/>
  <c r="BI224" i="8"/>
  <c r="BH224" i="8"/>
  <c r="BG224" i="8"/>
  <c r="BF224" i="8"/>
  <c r="AA224" i="8"/>
  <c r="AA223" i="8" s="1"/>
  <c r="Y224" i="8"/>
  <c r="Y223" i="8"/>
  <c r="W224" i="8"/>
  <c r="W223" i="8" s="1"/>
  <c r="BK224" i="8"/>
  <c r="BK223" i="8" s="1"/>
  <c r="N223" i="8" s="1"/>
  <c r="N91" i="8" s="1"/>
  <c r="N224" i="8"/>
  <c r="BE224" i="8" s="1"/>
  <c r="BI220" i="8"/>
  <c r="BH220" i="8"/>
  <c r="BG220" i="8"/>
  <c r="BF220" i="8"/>
  <c r="AA220" i="8"/>
  <c r="Y220" i="8"/>
  <c r="W220" i="8"/>
  <c r="BK220" i="8"/>
  <c r="N220" i="8"/>
  <c r="BE220" i="8" s="1"/>
  <c r="BI217" i="8"/>
  <c r="BH217" i="8"/>
  <c r="BG217" i="8"/>
  <c r="BF217" i="8"/>
  <c r="AA217" i="8"/>
  <c r="Y217" i="8"/>
  <c r="W217" i="8"/>
  <c r="BK217" i="8"/>
  <c r="N217" i="8"/>
  <c r="BE217" i="8"/>
  <c r="BI213" i="8"/>
  <c r="BH213" i="8"/>
  <c r="BG213" i="8"/>
  <c r="BF213" i="8"/>
  <c r="AA213" i="8"/>
  <c r="Y213" i="8"/>
  <c r="W213" i="8"/>
  <c r="BK213" i="8"/>
  <c r="N213" i="8"/>
  <c r="BE213" i="8" s="1"/>
  <c r="BI210" i="8"/>
  <c r="BH210" i="8"/>
  <c r="BG210" i="8"/>
  <c r="BF210" i="8"/>
  <c r="AA210" i="8"/>
  <c r="Y210" i="8"/>
  <c r="W210" i="8"/>
  <c r="BK210" i="8"/>
  <c r="N210" i="8"/>
  <c r="BE210" i="8"/>
  <c r="BI206" i="8"/>
  <c r="BH206" i="8"/>
  <c r="BG206" i="8"/>
  <c r="BF206" i="8"/>
  <c r="AA206" i="8"/>
  <c r="Y206" i="8"/>
  <c r="W206" i="8"/>
  <c r="BK206" i="8"/>
  <c r="N206" i="8"/>
  <c r="BE206" i="8" s="1"/>
  <c r="BI203" i="8"/>
  <c r="BH203" i="8"/>
  <c r="BG203" i="8"/>
  <c r="BF203" i="8"/>
  <c r="AA203" i="8"/>
  <c r="Y203" i="8"/>
  <c r="W203" i="8"/>
  <c r="BK203" i="8"/>
  <c r="N203" i="8"/>
  <c r="BE203" i="8" s="1"/>
  <c r="BI200" i="8"/>
  <c r="BH200" i="8"/>
  <c r="BG200" i="8"/>
  <c r="BF200" i="8"/>
  <c r="AA200" i="8"/>
  <c r="Y200" i="8"/>
  <c r="W200" i="8"/>
  <c r="BK200" i="8"/>
  <c r="N200" i="8"/>
  <c r="BE200" i="8" s="1"/>
  <c r="BI194" i="8"/>
  <c r="BH194" i="8"/>
  <c r="BG194" i="8"/>
  <c r="BF194" i="8"/>
  <c r="AA194" i="8"/>
  <c r="Y194" i="8"/>
  <c r="W194" i="8"/>
  <c r="BK194" i="8"/>
  <c r="N194" i="8"/>
  <c r="BE194" i="8"/>
  <c r="BI191" i="8"/>
  <c r="BH191" i="8"/>
  <c r="BG191" i="8"/>
  <c r="BF191" i="8"/>
  <c r="AA191" i="8"/>
  <c r="Y191" i="8"/>
  <c r="W191" i="8"/>
  <c r="BK191" i="8"/>
  <c r="N191" i="8"/>
  <c r="BE191" i="8" s="1"/>
  <c r="BI188" i="8"/>
  <c r="BH188" i="8"/>
  <c r="BG188" i="8"/>
  <c r="BF188" i="8"/>
  <c r="AA188" i="8"/>
  <c r="Y188" i="8"/>
  <c r="W188" i="8"/>
  <c r="BK188" i="8"/>
  <c r="N188" i="8"/>
  <c r="BE188" i="8"/>
  <c r="BI185" i="8"/>
  <c r="BH185" i="8"/>
  <c r="BG185" i="8"/>
  <c r="BF185" i="8"/>
  <c r="AA185" i="8"/>
  <c r="Y185" i="8"/>
  <c r="W185" i="8"/>
  <c r="BK185" i="8"/>
  <c r="N185" i="8"/>
  <c r="BE185" i="8" s="1"/>
  <c r="BI182" i="8"/>
  <c r="BH182" i="8"/>
  <c r="BG182" i="8"/>
  <c r="BF182" i="8"/>
  <c r="AA182" i="8"/>
  <c r="Y182" i="8"/>
  <c r="W182" i="8"/>
  <c r="BK182" i="8"/>
  <c r="N182" i="8"/>
  <c r="BE182" i="8"/>
  <c r="BI181" i="8"/>
  <c r="BH181" i="8"/>
  <c r="BG181" i="8"/>
  <c r="BF181" i="8"/>
  <c r="AA181" i="8"/>
  <c r="Y181" i="8"/>
  <c r="W181" i="8"/>
  <c r="BK181" i="8"/>
  <c r="N181" i="8"/>
  <c r="BE181" i="8" s="1"/>
  <c r="BI175" i="8"/>
  <c r="BH175" i="8"/>
  <c r="BG175" i="8"/>
  <c r="BF175" i="8"/>
  <c r="AA175" i="8"/>
  <c r="Y175" i="8"/>
  <c r="W175" i="8"/>
  <c r="BK175" i="8"/>
  <c r="N175" i="8"/>
  <c r="BE175" i="8"/>
  <c r="BI174" i="8"/>
  <c r="BH174" i="8"/>
  <c r="BG174" i="8"/>
  <c r="BF174" i="8"/>
  <c r="AA174" i="8"/>
  <c r="Y174" i="8"/>
  <c r="W174" i="8"/>
  <c r="BK174" i="8"/>
  <c r="N174" i="8"/>
  <c r="BE174" i="8" s="1"/>
  <c r="BI168" i="8"/>
  <c r="BH168" i="8"/>
  <c r="BG168" i="8"/>
  <c r="BF168" i="8"/>
  <c r="AA168" i="8"/>
  <c r="Y168" i="8"/>
  <c r="W168" i="8"/>
  <c r="BK168" i="8"/>
  <c r="N168" i="8"/>
  <c r="BE168" i="8"/>
  <c r="BI167" i="8"/>
  <c r="BH167" i="8"/>
  <c r="BG167" i="8"/>
  <c r="BF167" i="8"/>
  <c r="AA167" i="8"/>
  <c r="Y167" i="8"/>
  <c r="W167" i="8"/>
  <c r="BK167" i="8"/>
  <c r="N167" i="8"/>
  <c r="BE167" i="8" s="1"/>
  <c r="BI166" i="8"/>
  <c r="BH166" i="8"/>
  <c r="BG166" i="8"/>
  <c r="BF166" i="8"/>
  <c r="AA166" i="8"/>
  <c r="Y166" i="8"/>
  <c r="W166" i="8"/>
  <c r="BK166" i="8"/>
  <c r="N166" i="8"/>
  <c r="BE166" i="8"/>
  <c r="BI163" i="8"/>
  <c r="BH163" i="8"/>
  <c r="BG163" i="8"/>
  <c r="BF163" i="8"/>
  <c r="AA163" i="8"/>
  <c r="Y163" i="8"/>
  <c r="W163" i="8"/>
  <c r="BK163" i="8"/>
  <c r="N163" i="8"/>
  <c r="BE163" i="8" s="1"/>
  <c r="BI159" i="8"/>
  <c r="BH159" i="8"/>
  <c r="BG159" i="8"/>
  <c r="BF159" i="8"/>
  <c r="AA159" i="8"/>
  <c r="Y159" i="8"/>
  <c r="W159" i="8"/>
  <c r="BK159" i="8"/>
  <c r="N159" i="8"/>
  <c r="BE159" i="8"/>
  <c r="BI156" i="8"/>
  <c r="BH156" i="8"/>
  <c r="BG156" i="8"/>
  <c r="BF156" i="8"/>
  <c r="AA156" i="8"/>
  <c r="Y156" i="8"/>
  <c r="W156" i="8"/>
  <c r="BK156" i="8"/>
  <c r="N156" i="8"/>
  <c r="BE156" i="8" s="1"/>
  <c r="BI150" i="8"/>
  <c r="BH150" i="8"/>
  <c r="BG150" i="8"/>
  <c r="BF150" i="8"/>
  <c r="AA150" i="8"/>
  <c r="Y150" i="8"/>
  <c r="W150" i="8"/>
  <c r="BK150" i="8"/>
  <c r="N150" i="8"/>
  <c r="BE150" i="8" s="1"/>
  <c r="BI147" i="8"/>
  <c r="BH147" i="8"/>
  <c r="BG147" i="8"/>
  <c r="BF147" i="8"/>
  <c r="AA147" i="8"/>
  <c r="Y147" i="8"/>
  <c r="W147" i="8"/>
  <c r="BK147" i="8"/>
  <c r="N147" i="8"/>
  <c r="BE147" i="8" s="1"/>
  <c r="BI141" i="8"/>
  <c r="BH141" i="8"/>
  <c r="BG141" i="8"/>
  <c r="BF141" i="8"/>
  <c r="AA141" i="8"/>
  <c r="Y141" i="8"/>
  <c r="W141" i="8"/>
  <c r="BK141" i="8"/>
  <c r="N141" i="8"/>
  <c r="BE141" i="8"/>
  <c r="BI135" i="8"/>
  <c r="BH135" i="8"/>
  <c r="BG135" i="8"/>
  <c r="BF135" i="8"/>
  <c r="AA135" i="8"/>
  <c r="Y135" i="8"/>
  <c r="W135" i="8"/>
  <c r="BK135" i="8"/>
  <c r="N135" i="8"/>
  <c r="BE135" i="8" s="1"/>
  <c r="BI132" i="8"/>
  <c r="BH132" i="8"/>
  <c r="BG132" i="8"/>
  <c r="BF132" i="8"/>
  <c r="AA132" i="8"/>
  <c r="Y132" i="8"/>
  <c r="W132" i="8"/>
  <c r="BK132" i="8"/>
  <c r="N132" i="8"/>
  <c r="BE132" i="8"/>
  <c r="BI129" i="8"/>
  <c r="BH129" i="8"/>
  <c r="BG129" i="8"/>
  <c r="BF129" i="8"/>
  <c r="AA129" i="8"/>
  <c r="Y129" i="8"/>
  <c r="W129" i="8"/>
  <c r="BK129" i="8"/>
  <c r="N129" i="8"/>
  <c r="BE129" i="8" s="1"/>
  <c r="BI126" i="8"/>
  <c r="BH126" i="8"/>
  <c r="BG126" i="8"/>
  <c r="BF126" i="8"/>
  <c r="AA126" i="8"/>
  <c r="Y126" i="8"/>
  <c r="W126" i="8"/>
  <c r="BK126" i="8"/>
  <c r="N126" i="8"/>
  <c r="BE126" i="8"/>
  <c r="BI123" i="8"/>
  <c r="BH123" i="8"/>
  <c r="BG123" i="8"/>
  <c r="BF123" i="8"/>
  <c r="AA123" i="8"/>
  <c r="AA118" i="8" s="1"/>
  <c r="Y123" i="8"/>
  <c r="W123" i="8"/>
  <c r="BK123" i="8"/>
  <c r="N123" i="8"/>
  <c r="BE123" i="8" s="1"/>
  <c r="BI122" i="8"/>
  <c r="BH122" i="8"/>
  <c r="BG122" i="8"/>
  <c r="BF122" i="8"/>
  <c r="AA122" i="8"/>
  <c r="Y122" i="8"/>
  <c r="W122" i="8"/>
  <c r="W118" i="8" s="1"/>
  <c r="BK122" i="8"/>
  <c r="N122" i="8"/>
  <c r="BE122" i="8" s="1"/>
  <c r="BI119" i="8"/>
  <c r="BH119" i="8"/>
  <c r="BG119" i="8"/>
  <c r="BF119" i="8"/>
  <c r="AA119" i="8"/>
  <c r="Y119" i="8"/>
  <c r="Y118" i="8"/>
  <c r="Y117" i="8" s="1"/>
  <c r="Y116" i="8" s="1"/>
  <c r="W119" i="8"/>
  <c r="BK119" i="8"/>
  <c r="N119" i="8"/>
  <c r="BE119" i="8"/>
  <c r="M113" i="8"/>
  <c r="F113" i="8"/>
  <c r="M112" i="8"/>
  <c r="F112" i="8"/>
  <c r="F110" i="8"/>
  <c r="F108" i="8"/>
  <c r="M28" i="8"/>
  <c r="AS94" i="1"/>
  <c r="M84" i="8"/>
  <c r="F84" i="8"/>
  <c r="M83" i="8"/>
  <c r="F83" i="8"/>
  <c r="F81" i="8"/>
  <c r="F79" i="8"/>
  <c r="O9" i="8"/>
  <c r="M110" i="8"/>
  <c r="M81" i="8"/>
  <c r="F6" i="8"/>
  <c r="F107" i="8" s="1"/>
  <c r="F78" i="8"/>
  <c r="AY93" i="1"/>
  <c r="AX93" i="1"/>
  <c r="BI277" i="7"/>
  <c r="BH277" i="7"/>
  <c r="BG277" i="7"/>
  <c r="BF277" i="7"/>
  <c r="AA277" i="7"/>
  <c r="Y277" i="7"/>
  <c r="W277" i="7"/>
  <c r="BK277" i="7"/>
  <c r="N277" i="7"/>
  <c r="BE277" i="7" s="1"/>
  <c r="BI275" i="7"/>
  <c r="BH275" i="7"/>
  <c r="BG275" i="7"/>
  <c r="BF275" i="7"/>
  <c r="AA275" i="7"/>
  <c r="AA274" i="7" s="1"/>
  <c r="Y275" i="7"/>
  <c r="Y274" i="7"/>
  <c r="W275" i="7"/>
  <c r="W274" i="7" s="1"/>
  <c r="BK275" i="7"/>
  <c r="N275" i="7"/>
  <c r="BE275" i="7" s="1"/>
  <c r="BI270" i="7"/>
  <c r="BH270" i="7"/>
  <c r="BG270" i="7"/>
  <c r="BF270" i="7"/>
  <c r="AA270" i="7"/>
  <c r="AA265" i="7" s="1"/>
  <c r="Y270" i="7"/>
  <c r="W270" i="7"/>
  <c r="BK270" i="7"/>
  <c r="N270" i="7"/>
  <c r="BE270" i="7"/>
  <c r="BI266" i="7"/>
  <c r="BH266" i="7"/>
  <c r="BG266" i="7"/>
  <c r="BF266" i="7"/>
  <c r="AA266" i="7"/>
  <c r="Y266" i="7"/>
  <c r="Y265" i="7"/>
  <c r="W266" i="7"/>
  <c r="W265" i="7"/>
  <c r="BK266" i="7"/>
  <c r="BK265" i="7"/>
  <c r="N265" i="7" s="1"/>
  <c r="N98" i="7" s="1"/>
  <c r="N266" i="7"/>
  <c r="BE266" i="7" s="1"/>
  <c r="BI262" i="7"/>
  <c r="BH262" i="7"/>
  <c r="BG262" i="7"/>
  <c r="BF262" i="7"/>
  <c r="AA262" i="7"/>
  <c r="Y262" i="7"/>
  <c r="W262" i="7"/>
  <c r="BK262" i="7"/>
  <c r="N262" i="7"/>
  <c r="BE262" i="7" s="1"/>
  <c r="BI260" i="7"/>
  <c r="BH260" i="7"/>
  <c r="BG260" i="7"/>
  <c r="BF260" i="7"/>
  <c r="AA260" i="7"/>
  <c r="Y260" i="7"/>
  <c r="W260" i="7"/>
  <c r="BK260" i="7"/>
  <c r="N260" i="7"/>
  <c r="BE260" i="7"/>
  <c r="BI254" i="7"/>
  <c r="BH254" i="7"/>
  <c r="BG254" i="7"/>
  <c r="BF254" i="7"/>
  <c r="AA254" i="7"/>
  <c r="Y254" i="7"/>
  <c r="W254" i="7"/>
  <c r="BK254" i="7"/>
  <c r="N254" i="7"/>
  <c r="BE254" i="7" s="1"/>
  <c r="BI249" i="7"/>
  <c r="BH249" i="7"/>
  <c r="BG249" i="7"/>
  <c r="BF249" i="7"/>
  <c r="AA249" i="7"/>
  <c r="Y249" i="7"/>
  <c r="W249" i="7"/>
  <c r="BK249" i="7"/>
  <c r="N249" i="7"/>
  <c r="BE249" i="7"/>
  <c r="BI247" i="7"/>
  <c r="BH247" i="7"/>
  <c r="BG247" i="7"/>
  <c r="BF247" i="7"/>
  <c r="AA247" i="7"/>
  <c r="Y247" i="7"/>
  <c r="W247" i="7"/>
  <c r="BK247" i="7"/>
  <c r="N247" i="7"/>
  <c r="BE247" i="7" s="1"/>
  <c r="BI244" i="7"/>
  <c r="BH244" i="7"/>
  <c r="BG244" i="7"/>
  <c r="BF244" i="7"/>
  <c r="AA244" i="7"/>
  <c r="Y244" i="7"/>
  <c r="W244" i="7"/>
  <c r="BK244" i="7"/>
  <c r="N244" i="7"/>
  <c r="BE244" i="7"/>
  <c r="BI240" i="7"/>
  <c r="BH240" i="7"/>
  <c r="BG240" i="7"/>
  <c r="BF240" i="7"/>
  <c r="AA240" i="7"/>
  <c r="Y240" i="7"/>
  <c r="W240" i="7"/>
  <c r="BK240" i="7"/>
  <c r="N240" i="7"/>
  <c r="BE240" i="7"/>
  <c r="BI235" i="7"/>
  <c r="BH235" i="7"/>
  <c r="BG235" i="7"/>
  <c r="BF235" i="7"/>
  <c r="AA235" i="7"/>
  <c r="Y235" i="7"/>
  <c r="W235" i="7"/>
  <c r="BK235" i="7"/>
  <c r="N235" i="7"/>
  <c r="BE235" i="7"/>
  <c r="BI234" i="7"/>
  <c r="BH234" i="7"/>
  <c r="BG234" i="7"/>
  <c r="BF234" i="7"/>
  <c r="AA234" i="7"/>
  <c r="Y234" i="7"/>
  <c r="W234" i="7"/>
  <c r="BK234" i="7"/>
  <c r="N234" i="7"/>
  <c r="BE234" i="7" s="1"/>
  <c r="BI230" i="7"/>
  <c r="BH230" i="7"/>
  <c r="BG230" i="7"/>
  <c r="BF230" i="7"/>
  <c r="AA230" i="7"/>
  <c r="Y230" i="7"/>
  <c r="W230" i="7"/>
  <c r="BK230" i="7"/>
  <c r="N230" i="7"/>
  <c r="BE230" i="7" s="1"/>
  <c r="BI226" i="7"/>
  <c r="BH226" i="7"/>
  <c r="BG226" i="7"/>
  <c r="BF226" i="7"/>
  <c r="AA226" i="7"/>
  <c r="Y226" i="7"/>
  <c r="W226" i="7"/>
  <c r="BK226" i="7"/>
  <c r="N226" i="7"/>
  <c r="BE226" i="7" s="1"/>
  <c r="BI225" i="7"/>
  <c r="BH225" i="7"/>
  <c r="BG225" i="7"/>
  <c r="BF225" i="7"/>
  <c r="AA225" i="7"/>
  <c r="Y225" i="7"/>
  <c r="W225" i="7"/>
  <c r="BK225" i="7"/>
  <c r="N225" i="7"/>
  <c r="BE225" i="7" s="1"/>
  <c r="BI224" i="7"/>
  <c r="BH224" i="7"/>
  <c r="BG224" i="7"/>
  <c r="BF224" i="7"/>
  <c r="AA224" i="7"/>
  <c r="Y224" i="7"/>
  <c r="W224" i="7"/>
  <c r="BK224" i="7"/>
  <c r="N224" i="7"/>
  <c r="BE224" i="7" s="1"/>
  <c r="BI222" i="7"/>
  <c r="BH222" i="7"/>
  <c r="BG222" i="7"/>
  <c r="BF222" i="7"/>
  <c r="AA222" i="7"/>
  <c r="Y222" i="7"/>
  <c r="W222" i="7"/>
  <c r="W219" i="7" s="1"/>
  <c r="BK222" i="7"/>
  <c r="N222" i="7"/>
  <c r="BE222" i="7"/>
  <c r="BI220" i="7"/>
  <c r="BH220" i="7"/>
  <c r="BG220" i="7"/>
  <c r="BF220" i="7"/>
  <c r="AA220" i="7"/>
  <c r="AA219" i="7" s="1"/>
  <c r="Y220" i="7"/>
  <c r="Y219" i="7"/>
  <c r="Y218" i="7" s="1"/>
  <c r="W220" i="7"/>
  <c r="BK220" i="7"/>
  <c r="N220" i="7"/>
  <c r="BE220" i="7"/>
  <c r="BI216" i="7"/>
  <c r="BH216" i="7"/>
  <c r="BG216" i="7"/>
  <c r="BF216" i="7"/>
  <c r="AA216" i="7"/>
  <c r="Y216" i="7"/>
  <c r="W216" i="7"/>
  <c r="BK216" i="7"/>
  <c r="N216" i="7"/>
  <c r="BE216" i="7"/>
  <c r="BI214" i="7"/>
  <c r="BH214" i="7"/>
  <c r="BG214" i="7"/>
  <c r="BF214" i="7"/>
  <c r="AA214" i="7"/>
  <c r="Y214" i="7"/>
  <c r="W214" i="7"/>
  <c r="BK214" i="7"/>
  <c r="N214" i="7"/>
  <c r="BE214" i="7" s="1"/>
  <c r="BI212" i="7"/>
  <c r="BH212" i="7"/>
  <c r="BG212" i="7"/>
  <c r="BF212" i="7"/>
  <c r="AA212" i="7"/>
  <c r="Y212" i="7"/>
  <c r="W212" i="7"/>
  <c r="BK212" i="7"/>
  <c r="N212" i="7"/>
  <c r="BE212" i="7"/>
  <c r="BI210" i="7"/>
  <c r="BH210" i="7"/>
  <c r="BG210" i="7"/>
  <c r="BF210" i="7"/>
  <c r="AA210" i="7"/>
  <c r="Y210" i="7"/>
  <c r="W210" i="7"/>
  <c r="BK210" i="7"/>
  <c r="N210" i="7"/>
  <c r="BE210" i="7" s="1"/>
  <c r="BI208" i="7"/>
  <c r="BH208" i="7"/>
  <c r="BG208" i="7"/>
  <c r="BF208" i="7"/>
  <c r="AA208" i="7"/>
  <c r="Y208" i="7"/>
  <c r="W208" i="7"/>
  <c r="W205" i="7" s="1"/>
  <c r="W204" i="7" s="1"/>
  <c r="BK208" i="7"/>
  <c r="N208" i="7"/>
  <c r="BE208" i="7"/>
  <c r="BI206" i="7"/>
  <c r="BH206" i="7"/>
  <c r="BG206" i="7"/>
  <c r="BF206" i="7"/>
  <c r="AA206" i="7"/>
  <c r="AA205" i="7" s="1"/>
  <c r="AA204" i="7" s="1"/>
  <c r="Y206" i="7"/>
  <c r="Y205" i="7"/>
  <c r="Y204" i="7" s="1"/>
  <c r="W206" i="7"/>
  <c r="BK206" i="7"/>
  <c r="BK205" i="7" s="1"/>
  <c r="N206" i="7"/>
  <c r="BE206" i="7"/>
  <c r="BI202" i="7"/>
  <c r="BH202" i="7"/>
  <c r="BG202" i="7"/>
  <c r="BF202" i="7"/>
  <c r="AA202" i="7"/>
  <c r="Y202" i="7"/>
  <c r="W202" i="7"/>
  <c r="BK202" i="7"/>
  <c r="N202" i="7"/>
  <c r="BE202" i="7"/>
  <c r="BI200" i="7"/>
  <c r="BH200" i="7"/>
  <c r="BG200" i="7"/>
  <c r="BF200" i="7"/>
  <c r="AA200" i="7"/>
  <c r="Y200" i="7"/>
  <c r="W200" i="7"/>
  <c r="BK200" i="7"/>
  <c r="N200" i="7"/>
  <c r="BE200" i="7" s="1"/>
  <c r="BI198" i="7"/>
  <c r="BH198" i="7"/>
  <c r="BG198" i="7"/>
  <c r="BF198" i="7"/>
  <c r="AA198" i="7"/>
  <c r="Y198" i="7"/>
  <c r="W198" i="7"/>
  <c r="BK198" i="7"/>
  <c r="N198" i="7"/>
  <c r="BE198" i="7"/>
  <c r="BI194" i="7"/>
  <c r="BH194" i="7"/>
  <c r="BG194" i="7"/>
  <c r="BF194" i="7"/>
  <c r="AA194" i="7"/>
  <c r="Y194" i="7"/>
  <c r="W194" i="7"/>
  <c r="BK194" i="7"/>
  <c r="N194" i="7"/>
  <c r="BE194" i="7" s="1"/>
  <c r="BI192" i="7"/>
  <c r="BH192" i="7"/>
  <c r="BG192" i="7"/>
  <c r="BF192" i="7"/>
  <c r="AA192" i="7"/>
  <c r="Y192" i="7"/>
  <c r="W192" i="7"/>
  <c r="W185" i="7" s="1"/>
  <c r="BK192" i="7"/>
  <c r="N192" i="7"/>
  <c r="BE192" i="7" s="1"/>
  <c r="BI188" i="7"/>
  <c r="BH188" i="7"/>
  <c r="BG188" i="7"/>
  <c r="BF188" i="7"/>
  <c r="AA188" i="7"/>
  <c r="AA185" i="7" s="1"/>
  <c r="Y188" i="7"/>
  <c r="W188" i="7"/>
  <c r="BK188" i="7"/>
  <c r="N188" i="7"/>
  <c r="BE188" i="7" s="1"/>
  <c r="BI186" i="7"/>
  <c r="BH186" i="7"/>
  <c r="BG186" i="7"/>
  <c r="BF186" i="7"/>
  <c r="AA186" i="7"/>
  <c r="Y186" i="7"/>
  <c r="Y185" i="7" s="1"/>
  <c r="W186" i="7"/>
  <c r="BK186" i="7"/>
  <c r="N186" i="7"/>
  <c r="BE186" i="7"/>
  <c r="BI183" i="7"/>
  <c r="BH183" i="7"/>
  <c r="BG183" i="7"/>
  <c r="BF183" i="7"/>
  <c r="AA183" i="7"/>
  <c r="AA182" i="7"/>
  <c r="Y183" i="7"/>
  <c r="Y182" i="7" s="1"/>
  <c r="W183" i="7"/>
  <c r="W182" i="7"/>
  <c r="BK183" i="7"/>
  <c r="BK182" i="7" s="1"/>
  <c r="N182" i="7" s="1"/>
  <c r="N92" i="7" s="1"/>
  <c r="N183" i="7"/>
  <c r="BE183" i="7" s="1"/>
  <c r="BI180" i="7"/>
  <c r="BH180" i="7"/>
  <c r="BG180" i="7"/>
  <c r="BF180" i="7"/>
  <c r="AA180" i="7"/>
  <c r="AA179" i="7"/>
  <c r="Y180" i="7"/>
  <c r="Y179" i="7" s="1"/>
  <c r="W180" i="7"/>
  <c r="W179" i="7"/>
  <c r="BK180" i="7"/>
  <c r="BK179" i="7" s="1"/>
  <c r="N179" i="7" s="1"/>
  <c r="N91" i="7" s="1"/>
  <c r="N180" i="7"/>
  <c r="BE180" i="7"/>
  <c r="BI174" i="7"/>
  <c r="BH174" i="7"/>
  <c r="BG174" i="7"/>
  <c r="BF174" i="7"/>
  <c r="AA174" i="7"/>
  <c r="Y174" i="7"/>
  <c r="W174" i="7"/>
  <c r="BK174" i="7"/>
  <c r="N174" i="7"/>
  <c r="BE174" i="7"/>
  <c r="BI169" i="7"/>
  <c r="BH169" i="7"/>
  <c r="BG169" i="7"/>
  <c r="BF169" i="7"/>
  <c r="AA169" i="7"/>
  <c r="Y169" i="7"/>
  <c r="W169" i="7"/>
  <c r="BK169" i="7"/>
  <c r="N169" i="7"/>
  <c r="BE169" i="7" s="1"/>
  <c r="BI163" i="7"/>
  <c r="BH163" i="7"/>
  <c r="BG163" i="7"/>
  <c r="BF163" i="7"/>
  <c r="AA163" i="7"/>
  <c r="Y163" i="7"/>
  <c r="W163" i="7"/>
  <c r="BK163" i="7"/>
  <c r="N163" i="7"/>
  <c r="BE163" i="7" s="1"/>
  <c r="BI157" i="7"/>
  <c r="BH157" i="7"/>
  <c r="BG157" i="7"/>
  <c r="BF157" i="7"/>
  <c r="AA157" i="7"/>
  <c r="Y157" i="7"/>
  <c r="W157" i="7"/>
  <c r="BK157" i="7"/>
  <c r="N157" i="7"/>
  <c r="BE157" i="7" s="1"/>
  <c r="BI147" i="7"/>
  <c r="BH147" i="7"/>
  <c r="BG147" i="7"/>
  <c r="BF147" i="7"/>
  <c r="AA147" i="7"/>
  <c r="Y147" i="7"/>
  <c r="W147" i="7"/>
  <c r="BK147" i="7"/>
  <c r="N147" i="7"/>
  <c r="BE147" i="7"/>
  <c r="BI137" i="7"/>
  <c r="BH137" i="7"/>
  <c r="BG137" i="7"/>
  <c r="BF137" i="7"/>
  <c r="AA137" i="7"/>
  <c r="Y137" i="7"/>
  <c r="W137" i="7"/>
  <c r="BK137" i="7"/>
  <c r="N137" i="7"/>
  <c r="BE137" i="7" s="1"/>
  <c r="BI132" i="7"/>
  <c r="BH132" i="7"/>
  <c r="BG132" i="7"/>
  <c r="BF132" i="7"/>
  <c r="AA132" i="7"/>
  <c r="Y132" i="7"/>
  <c r="W132" i="7"/>
  <c r="BK132" i="7"/>
  <c r="N132" i="7"/>
  <c r="BE132" i="7"/>
  <c r="BI127" i="7"/>
  <c r="BH127" i="7"/>
  <c r="BG127" i="7"/>
  <c r="BF127" i="7"/>
  <c r="AA127" i="7"/>
  <c r="AA122" i="7" s="1"/>
  <c r="Y127" i="7"/>
  <c r="Y122" i="7" s="1"/>
  <c r="Y121" i="7" s="1"/>
  <c r="Y120" i="7" s="1"/>
  <c r="W127" i="7"/>
  <c r="BK127" i="7"/>
  <c r="N127" i="7"/>
  <c r="BE127" i="7" s="1"/>
  <c r="BI125" i="7"/>
  <c r="BH125" i="7"/>
  <c r="BG125" i="7"/>
  <c r="BF125" i="7"/>
  <c r="AA125" i="7"/>
  <c r="Y125" i="7"/>
  <c r="W125" i="7"/>
  <c r="W122" i="7" s="1"/>
  <c r="W121" i="7" s="1"/>
  <c r="BK125" i="7"/>
  <c r="N125" i="7"/>
  <c r="BE125" i="7"/>
  <c r="BI123" i="7"/>
  <c r="BH123" i="7"/>
  <c r="BG123" i="7"/>
  <c r="BF123" i="7"/>
  <c r="AA123" i="7"/>
  <c r="Y123" i="7"/>
  <c r="W123" i="7"/>
  <c r="BK123" i="7"/>
  <c r="BK122" i="7" s="1"/>
  <c r="N122" i="7" s="1"/>
  <c r="N90" i="7" s="1"/>
  <c r="N123" i="7"/>
  <c r="BE123" i="7"/>
  <c r="M117" i="7"/>
  <c r="F117" i="7"/>
  <c r="M116" i="7"/>
  <c r="F116" i="7"/>
  <c r="F114" i="7"/>
  <c r="F112" i="7"/>
  <c r="M28" i="7"/>
  <c r="AS93" i="1"/>
  <c r="M84" i="7"/>
  <c r="F84" i="7"/>
  <c r="M83" i="7"/>
  <c r="F83" i="7"/>
  <c r="F81" i="7"/>
  <c r="F79" i="7"/>
  <c r="O9" i="7"/>
  <c r="M114" i="7"/>
  <c r="M81" i="7"/>
  <c r="F6" i="7"/>
  <c r="F78" i="7" s="1"/>
  <c r="AY92" i="1"/>
  <c r="AX92" i="1"/>
  <c r="BI212" i="6"/>
  <c r="BH212" i="6"/>
  <c r="BG212" i="6"/>
  <c r="BF212" i="6"/>
  <c r="AA212" i="6"/>
  <c r="Y212" i="6"/>
  <c r="W212" i="6"/>
  <c r="BK212" i="6"/>
  <c r="N212" i="6"/>
  <c r="BE212" i="6" s="1"/>
  <c r="BI210" i="6"/>
  <c r="BH210" i="6"/>
  <c r="BG210" i="6"/>
  <c r="BF210" i="6"/>
  <c r="AA210" i="6"/>
  <c r="AA209" i="6" s="1"/>
  <c r="Y210" i="6"/>
  <c r="Y209" i="6"/>
  <c r="W210" i="6"/>
  <c r="W209" i="6" s="1"/>
  <c r="BK210" i="6"/>
  <c r="N210" i="6"/>
  <c r="BE210" i="6" s="1"/>
  <c r="BI208" i="6"/>
  <c r="BH208" i="6"/>
  <c r="BG208" i="6"/>
  <c r="BF208" i="6"/>
  <c r="AA208" i="6"/>
  <c r="AA205" i="6" s="1"/>
  <c r="Y208" i="6"/>
  <c r="W208" i="6"/>
  <c r="BK208" i="6"/>
  <c r="N208" i="6"/>
  <c r="BE208" i="6" s="1"/>
  <c r="BI206" i="6"/>
  <c r="BH206" i="6"/>
  <c r="BG206" i="6"/>
  <c r="BF206" i="6"/>
  <c r="AA206" i="6"/>
  <c r="Y206" i="6"/>
  <c r="Y205" i="6" s="1"/>
  <c r="W206" i="6"/>
  <c r="W205" i="6"/>
  <c r="BK206" i="6"/>
  <c r="N206" i="6"/>
  <c r="BE206" i="6"/>
  <c r="BI202" i="6"/>
  <c r="BH202" i="6"/>
  <c r="BG202" i="6"/>
  <c r="BF202" i="6"/>
  <c r="AA202" i="6"/>
  <c r="Y202" i="6"/>
  <c r="W202" i="6"/>
  <c r="BK202" i="6"/>
  <c r="N202" i="6"/>
  <c r="BE202" i="6" s="1"/>
  <c r="BI200" i="6"/>
  <c r="BH200" i="6"/>
  <c r="BG200" i="6"/>
  <c r="BF200" i="6"/>
  <c r="AA200" i="6"/>
  <c r="Y200" i="6"/>
  <c r="W200" i="6"/>
  <c r="BK200" i="6"/>
  <c r="N200" i="6"/>
  <c r="BE200" i="6" s="1"/>
  <c r="BI197" i="6"/>
  <c r="BH197" i="6"/>
  <c r="BG197" i="6"/>
  <c r="BF197" i="6"/>
  <c r="AA197" i="6"/>
  <c r="Y197" i="6"/>
  <c r="W197" i="6"/>
  <c r="BK197" i="6"/>
  <c r="N197" i="6"/>
  <c r="BE197" i="6"/>
  <c r="BI195" i="6"/>
  <c r="BH195" i="6"/>
  <c r="BG195" i="6"/>
  <c r="BF195" i="6"/>
  <c r="AA195" i="6"/>
  <c r="Y195" i="6"/>
  <c r="W195" i="6"/>
  <c r="BK195" i="6"/>
  <c r="N195" i="6"/>
  <c r="BE195" i="6" s="1"/>
  <c r="BI191" i="6"/>
  <c r="BH191" i="6"/>
  <c r="BG191" i="6"/>
  <c r="BF191" i="6"/>
  <c r="AA191" i="6"/>
  <c r="Y191" i="6"/>
  <c r="W191" i="6"/>
  <c r="BK191" i="6"/>
  <c r="N191" i="6"/>
  <c r="BE191" i="6"/>
  <c r="BI188" i="6"/>
  <c r="BH188" i="6"/>
  <c r="BG188" i="6"/>
  <c r="BF188" i="6"/>
  <c r="AA188" i="6"/>
  <c r="Y188" i="6"/>
  <c r="W188" i="6"/>
  <c r="BK188" i="6"/>
  <c r="N188" i="6"/>
  <c r="BE188" i="6" s="1"/>
  <c r="BI187" i="6"/>
  <c r="BH187" i="6"/>
  <c r="BG187" i="6"/>
  <c r="BF187" i="6"/>
  <c r="AA187" i="6"/>
  <c r="Y187" i="6"/>
  <c r="W187" i="6"/>
  <c r="BK187" i="6"/>
  <c r="N187" i="6"/>
  <c r="BE187" i="6"/>
  <c r="BI185" i="6"/>
  <c r="BH185" i="6"/>
  <c r="BG185" i="6"/>
  <c r="BF185" i="6"/>
  <c r="AA185" i="6"/>
  <c r="Y185" i="6"/>
  <c r="W185" i="6"/>
  <c r="BK185" i="6"/>
  <c r="N185" i="6"/>
  <c r="BE185" i="6" s="1"/>
  <c r="BI183" i="6"/>
  <c r="BH183" i="6"/>
  <c r="BG183" i="6"/>
  <c r="BF183" i="6"/>
  <c r="AA183" i="6"/>
  <c r="Y183" i="6"/>
  <c r="W183" i="6"/>
  <c r="BK183" i="6"/>
  <c r="N183" i="6"/>
  <c r="BE183" i="6" s="1"/>
  <c r="BI182" i="6"/>
  <c r="BH182" i="6"/>
  <c r="BG182" i="6"/>
  <c r="BF182" i="6"/>
  <c r="AA182" i="6"/>
  <c r="AA180" i="6" s="1"/>
  <c r="AA179" i="6" s="1"/>
  <c r="Y182" i="6"/>
  <c r="W182" i="6"/>
  <c r="BK182" i="6"/>
  <c r="N182" i="6"/>
  <c r="BE182" i="6" s="1"/>
  <c r="BI181" i="6"/>
  <c r="BH181" i="6"/>
  <c r="BG181" i="6"/>
  <c r="BF181" i="6"/>
  <c r="AA181" i="6"/>
  <c r="Y181" i="6"/>
  <c r="Y180" i="6" s="1"/>
  <c r="W181" i="6"/>
  <c r="W180" i="6" s="1"/>
  <c r="W179" i="6" s="1"/>
  <c r="BK181" i="6"/>
  <c r="N181" i="6"/>
  <c r="BE181" i="6" s="1"/>
  <c r="BI177" i="6"/>
  <c r="BH177" i="6"/>
  <c r="BG177" i="6"/>
  <c r="BF177" i="6"/>
  <c r="AA177" i="6"/>
  <c r="Y177" i="6"/>
  <c r="W177" i="6"/>
  <c r="BK177" i="6"/>
  <c r="N177" i="6"/>
  <c r="BE177" i="6" s="1"/>
  <c r="BI175" i="6"/>
  <c r="BH175" i="6"/>
  <c r="BG175" i="6"/>
  <c r="BF175" i="6"/>
  <c r="AA175" i="6"/>
  <c r="Y175" i="6"/>
  <c r="W175" i="6"/>
  <c r="BK175" i="6"/>
  <c r="N175" i="6"/>
  <c r="BE175" i="6"/>
  <c r="BI174" i="6"/>
  <c r="BH174" i="6"/>
  <c r="BG174" i="6"/>
  <c r="BF174" i="6"/>
  <c r="AA174" i="6"/>
  <c r="Y174" i="6"/>
  <c r="W174" i="6"/>
  <c r="BK174" i="6"/>
  <c r="N174" i="6"/>
  <c r="BE174" i="6" s="1"/>
  <c r="BI172" i="6"/>
  <c r="BH172" i="6"/>
  <c r="BG172" i="6"/>
  <c r="BF172" i="6"/>
  <c r="AA172" i="6"/>
  <c r="Y172" i="6"/>
  <c r="W172" i="6"/>
  <c r="W170" i="6" s="1"/>
  <c r="BK172" i="6"/>
  <c r="N172" i="6"/>
  <c r="BE172" i="6"/>
  <c r="BI171" i="6"/>
  <c r="BH171" i="6"/>
  <c r="BG171" i="6"/>
  <c r="BF171" i="6"/>
  <c r="AA171" i="6"/>
  <c r="AA170" i="6" s="1"/>
  <c r="AA169" i="6" s="1"/>
  <c r="Y171" i="6"/>
  <c r="Y170" i="6"/>
  <c r="Y169" i="6" s="1"/>
  <c r="W171" i="6"/>
  <c r="W169" i="6"/>
  <c r="BK171" i="6"/>
  <c r="BK170" i="6" s="1"/>
  <c r="N170" i="6" s="1"/>
  <c r="N93" i="6" s="1"/>
  <c r="N171" i="6"/>
  <c r="BE171" i="6"/>
  <c r="BI167" i="6"/>
  <c r="BH167" i="6"/>
  <c r="BG167" i="6"/>
  <c r="BF167" i="6"/>
  <c r="AA167" i="6"/>
  <c r="AA166" i="6"/>
  <c r="Y167" i="6"/>
  <c r="Y166" i="6" s="1"/>
  <c r="W167" i="6"/>
  <c r="W166" i="6"/>
  <c r="BK167" i="6"/>
  <c r="BK166" i="6" s="1"/>
  <c r="N166" i="6" s="1"/>
  <c r="N91" i="6" s="1"/>
  <c r="N167" i="6"/>
  <c r="BE167" i="6"/>
  <c r="BI161" i="6"/>
  <c r="BH161" i="6"/>
  <c r="BG161" i="6"/>
  <c r="BF161" i="6"/>
  <c r="AA161" i="6"/>
  <c r="Y161" i="6"/>
  <c r="W161" i="6"/>
  <c r="BK161" i="6"/>
  <c r="N161" i="6"/>
  <c r="BE161" i="6"/>
  <c r="BI156" i="6"/>
  <c r="BH156" i="6"/>
  <c r="BG156" i="6"/>
  <c r="BF156" i="6"/>
  <c r="AA156" i="6"/>
  <c r="Y156" i="6"/>
  <c r="W156" i="6"/>
  <c r="BK156" i="6"/>
  <c r="N156" i="6"/>
  <c r="BE156" i="6" s="1"/>
  <c r="BI151" i="6"/>
  <c r="BH151" i="6"/>
  <c r="BG151" i="6"/>
  <c r="BF151" i="6"/>
  <c r="AA151" i="6"/>
  <c r="Y151" i="6"/>
  <c r="W151" i="6"/>
  <c r="BK151" i="6"/>
  <c r="N151" i="6"/>
  <c r="BE151" i="6" s="1"/>
  <c r="BI146" i="6"/>
  <c r="BH146" i="6"/>
  <c r="BG146" i="6"/>
  <c r="BF146" i="6"/>
  <c r="AA146" i="6"/>
  <c r="Y146" i="6"/>
  <c r="W146" i="6"/>
  <c r="BK146" i="6"/>
  <c r="N146" i="6"/>
  <c r="BE146" i="6" s="1"/>
  <c r="BI136" i="6"/>
  <c r="BH136" i="6"/>
  <c r="BG136" i="6"/>
  <c r="BF136" i="6"/>
  <c r="AA136" i="6"/>
  <c r="Y136" i="6"/>
  <c r="W136" i="6"/>
  <c r="BK136" i="6"/>
  <c r="N136" i="6"/>
  <c r="BE136" i="6"/>
  <c r="BI131" i="6"/>
  <c r="BH131" i="6"/>
  <c r="BG131" i="6"/>
  <c r="BF131" i="6"/>
  <c r="AA131" i="6"/>
  <c r="AA120" i="6" s="1"/>
  <c r="AA119" i="6" s="1"/>
  <c r="AA118" i="6" s="1"/>
  <c r="Y131" i="6"/>
  <c r="Y120" i="6" s="1"/>
  <c r="W131" i="6"/>
  <c r="BK131" i="6"/>
  <c r="N131" i="6"/>
  <c r="BE131" i="6" s="1"/>
  <c r="BI126" i="6"/>
  <c r="BH126" i="6"/>
  <c r="BG126" i="6"/>
  <c r="BF126" i="6"/>
  <c r="AA126" i="6"/>
  <c r="Y126" i="6"/>
  <c r="W126" i="6"/>
  <c r="W120" i="6" s="1"/>
  <c r="W119" i="6" s="1"/>
  <c r="W118" i="6" s="1"/>
  <c r="AU92" i="1" s="1"/>
  <c r="BK126" i="6"/>
  <c r="N126" i="6"/>
  <c r="BE126" i="6"/>
  <c r="BI121" i="6"/>
  <c r="H36" i="6" s="1"/>
  <c r="BD92" i="1" s="1"/>
  <c r="BH121" i="6"/>
  <c r="BG121" i="6"/>
  <c r="BF121" i="6"/>
  <c r="H33" i="6"/>
  <c r="BA92" i="1" s="1"/>
  <c r="AA121" i="6"/>
  <c r="Y121" i="6"/>
  <c r="Y119" i="6"/>
  <c r="W121" i="6"/>
  <c r="BK121" i="6"/>
  <c r="N121" i="6"/>
  <c r="BE121" i="6"/>
  <c r="M115" i="6"/>
  <c r="F115" i="6"/>
  <c r="M114" i="6"/>
  <c r="F114" i="6"/>
  <c r="F112" i="6"/>
  <c r="F110" i="6"/>
  <c r="M28" i="6"/>
  <c r="AS92" i="1"/>
  <c r="M84" i="6"/>
  <c r="F84" i="6"/>
  <c r="M83" i="6"/>
  <c r="F83" i="6"/>
  <c r="F81" i="6"/>
  <c r="F79" i="6"/>
  <c r="O9" i="6"/>
  <c r="M112" i="6"/>
  <c r="M81" i="6"/>
  <c r="F6" i="6"/>
  <c r="F109" i="6" s="1"/>
  <c r="F78" i="6"/>
  <c r="AY91" i="1"/>
  <c r="AX91" i="1"/>
  <c r="BI227" i="5"/>
  <c r="BH227" i="5"/>
  <c r="BG227" i="5"/>
  <c r="BF227" i="5"/>
  <c r="AA227" i="5"/>
  <c r="AA226" i="5"/>
  <c r="Y227" i="5"/>
  <c r="Y226" i="5"/>
  <c r="W227" i="5"/>
  <c r="W226" i="5"/>
  <c r="BK227" i="5"/>
  <c r="BK226" i="5" s="1"/>
  <c r="N226" i="5" s="1"/>
  <c r="N93" i="5" s="1"/>
  <c r="N227" i="5"/>
  <c r="BE227" i="5"/>
  <c r="BI222" i="5"/>
  <c r="BH222" i="5"/>
  <c r="BG222" i="5"/>
  <c r="BF222" i="5"/>
  <c r="AA222" i="5"/>
  <c r="Y222" i="5"/>
  <c r="W222" i="5"/>
  <c r="BK222" i="5"/>
  <c r="N222" i="5"/>
  <c r="BE222" i="5"/>
  <c r="BI221" i="5"/>
  <c r="BH221" i="5"/>
  <c r="BG221" i="5"/>
  <c r="BF221" i="5"/>
  <c r="AA221" i="5"/>
  <c r="Y221" i="5"/>
  <c r="W221" i="5"/>
  <c r="BK221" i="5"/>
  <c r="N221" i="5"/>
  <c r="BE221" i="5" s="1"/>
  <c r="BI218" i="5"/>
  <c r="BH218" i="5"/>
  <c r="BG218" i="5"/>
  <c r="BF218" i="5"/>
  <c r="AA218" i="5"/>
  <c r="Y218" i="5"/>
  <c r="W218" i="5"/>
  <c r="BK218" i="5"/>
  <c r="N218" i="5"/>
  <c r="BE218" i="5"/>
  <c r="BI215" i="5"/>
  <c r="BH215" i="5"/>
  <c r="BG215" i="5"/>
  <c r="BF215" i="5"/>
  <c r="AA215" i="5"/>
  <c r="Y215" i="5"/>
  <c r="W215" i="5"/>
  <c r="BK215" i="5"/>
  <c r="N215" i="5"/>
  <c r="BE215" i="5" s="1"/>
  <c r="BI214" i="5"/>
  <c r="BH214" i="5"/>
  <c r="BG214" i="5"/>
  <c r="BF214" i="5"/>
  <c r="AA214" i="5"/>
  <c r="Y214" i="5"/>
  <c r="W214" i="5"/>
  <c r="BK214" i="5"/>
  <c r="N214" i="5"/>
  <c r="BE214" i="5" s="1"/>
  <c r="BI213" i="5"/>
  <c r="BH213" i="5"/>
  <c r="BG213" i="5"/>
  <c r="BF213" i="5"/>
  <c r="AA213" i="5"/>
  <c r="Y213" i="5"/>
  <c r="W213" i="5"/>
  <c r="BK213" i="5"/>
  <c r="N213" i="5"/>
  <c r="BE213" i="5" s="1"/>
  <c r="BI210" i="5"/>
  <c r="BH210" i="5"/>
  <c r="BG210" i="5"/>
  <c r="BF210" i="5"/>
  <c r="AA210" i="5"/>
  <c r="Y210" i="5"/>
  <c r="W210" i="5"/>
  <c r="BK210" i="5"/>
  <c r="N210" i="5"/>
  <c r="BE210" i="5" s="1"/>
  <c r="BI209" i="5"/>
  <c r="BH209" i="5"/>
  <c r="BG209" i="5"/>
  <c r="BF209" i="5"/>
  <c r="AA209" i="5"/>
  <c r="Y209" i="5"/>
  <c r="W209" i="5"/>
  <c r="BK209" i="5"/>
  <c r="N209" i="5"/>
  <c r="BE209" i="5" s="1"/>
  <c r="BI208" i="5"/>
  <c r="BH208" i="5"/>
  <c r="BG208" i="5"/>
  <c r="BF208" i="5"/>
  <c r="AA208" i="5"/>
  <c r="Y208" i="5"/>
  <c r="W208" i="5"/>
  <c r="BK208" i="5"/>
  <c r="N208" i="5"/>
  <c r="BE208" i="5" s="1"/>
  <c r="BI207" i="5"/>
  <c r="BH207" i="5"/>
  <c r="BG207" i="5"/>
  <c r="BF207" i="5"/>
  <c r="AA207" i="5"/>
  <c r="Y207" i="5"/>
  <c r="W207" i="5"/>
  <c r="BK207" i="5"/>
  <c r="N207" i="5"/>
  <c r="BE207" i="5" s="1"/>
  <c r="BI204" i="5"/>
  <c r="BH204" i="5"/>
  <c r="BG204" i="5"/>
  <c r="BF204" i="5"/>
  <c r="AA204" i="5"/>
  <c r="Y204" i="5"/>
  <c r="W204" i="5"/>
  <c r="BK204" i="5"/>
  <c r="N204" i="5"/>
  <c r="BE204" i="5" s="1"/>
  <c r="BI203" i="5"/>
  <c r="BH203" i="5"/>
  <c r="BG203" i="5"/>
  <c r="BF203" i="5"/>
  <c r="AA203" i="5"/>
  <c r="Y203" i="5"/>
  <c r="W203" i="5"/>
  <c r="BK203" i="5"/>
  <c r="N203" i="5"/>
  <c r="BE203" i="5" s="1"/>
  <c r="BI200" i="5"/>
  <c r="BH200" i="5"/>
  <c r="BG200" i="5"/>
  <c r="BF200" i="5"/>
  <c r="AA200" i="5"/>
  <c r="Y200" i="5"/>
  <c r="W200" i="5"/>
  <c r="BK200" i="5"/>
  <c r="N200" i="5"/>
  <c r="BE200" i="5" s="1"/>
  <c r="BI197" i="5"/>
  <c r="BH197" i="5"/>
  <c r="BG197" i="5"/>
  <c r="BF197" i="5"/>
  <c r="AA197" i="5"/>
  <c r="Y197" i="5"/>
  <c r="W197" i="5"/>
  <c r="BK197" i="5"/>
  <c r="N197" i="5"/>
  <c r="BE197" i="5" s="1"/>
  <c r="BI196" i="5"/>
  <c r="BH196" i="5"/>
  <c r="BG196" i="5"/>
  <c r="BF196" i="5"/>
  <c r="AA196" i="5"/>
  <c r="Y196" i="5"/>
  <c r="W196" i="5"/>
  <c r="BK196" i="5"/>
  <c r="N196" i="5"/>
  <c r="BE196" i="5" s="1"/>
  <c r="BI192" i="5"/>
  <c r="BH192" i="5"/>
  <c r="BG192" i="5"/>
  <c r="BF192" i="5"/>
  <c r="AA192" i="5"/>
  <c r="Y192" i="5"/>
  <c r="W192" i="5"/>
  <c r="BK192" i="5"/>
  <c r="N192" i="5"/>
  <c r="BE192" i="5" s="1"/>
  <c r="BI191" i="5"/>
  <c r="BH191" i="5"/>
  <c r="BG191" i="5"/>
  <c r="BF191" i="5"/>
  <c r="AA191" i="5"/>
  <c r="AA190" i="5" s="1"/>
  <c r="Y191" i="5"/>
  <c r="Y190" i="5" s="1"/>
  <c r="W191" i="5"/>
  <c r="W190" i="5" s="1"/>
  <c r="BK191" i="5"/>
  <c r="N191" i="5"/>
  <c r="BE191" i="5" s="1"/>
  <c r="BI187" i="5"/>
  <c r="BH187" i="5"/>
  <c r="BG187" i="5"/>
  <c r="BF187" i="5"/>
  <c r="AA187" i="5"/>
  <c r="Y187" i="5"/>
  <c r="W187" i="5"/>
  <c r="W180" i="5" s="1"/>
  <c r="BK187" i="5"/>
  <c r="N187" i="5"/>
  <c r="BE187" i="5" s="1"/>
  <c r="BI184" i="5"/>
  <c r="BH184" i="5"/>
  <c r="BG184" i="5"/>
  <c r="BF184" i="5"/>
  <c r="AA184" i="5"/>
  <c r="AA180" i="5" s="1"/>
  <c r="Y184" i="5"/>
  <c r="W184" i="5"/>
  <c r="BK184" i="5"/>
  <c r="N184" i="5"/>
  <c r="BE184" i="5" s="1"/>
  <c r="BI181" i="5"/>
  <c r="BH181" i="5"/>
  <c r="BG181" i="5"/>
  <c r="BF181" i="5"/>
  <c r="AA181" i="5"/>
  <c r="Y181" i="5"/>
  <c r="Y180" i="5" s="1"/>
  <c r="Y115" i="5" s="1"/>
  <c r="Y114" i="5" s="1"/>
  <c r="W181" i="5"/>
  <c r="BK181" i="5"/>
  <c r="N181" i="5"/>
  <c r="BE181" i="5"/>
  <c r="BI177" i="5"/>
  <c r="BH177" i="5"/>
  <c r="BG177" i="5"/>
  <c r="BF177" i="5"/>
  <c r="AA177" i="5"/>
  <c r="Y177" i="5"/>
  <c r="W177" i="5"/>
  <c r="BK177" i="5"/>
  <c r="N177" i="5"/>
  <c r="BE177" i="5"/>
  <c r="BI174" i="5"/>
  <c r="BH174" i="5"/>
  <c r="BG174" i="5"/>
  <c r="BF174" i="5"/>
  <c r="AA174" i="5"/>
  <c r="Y174" i="5"/>
  <c r="W174" i="5"/>
  <c r="BK174" i="5"/>
  <c r="N174" i="5"/>
  <c r="BE174" i="5" s="1"/>
  <c r="BI170" i="5"/>
  <c r="BH170" i="5"/>
  <c r="BG170" i="5"/>
  <c r="BF170" i="5"/>
  <c r="AA170" i="5"/>
  <c r="Y170" i="5"/>
  <c r="W170" i="5"/>
  <c r="BK170" i="5"/>
  <c r="N170" i="5"/>
  <c r="BE170" i="5"/>
  <c r="BI167" i="5"/>
  <c r="BH167" i="5"/>
  <c r="BG167" i="5"/>
  <c r="BF167" i="5"/>
  <c r="AA167" i="5"/>
  <c r="Y167" i="5"/>
  <c r="W167" i="5"/>
  <c r="BK167" i="5"/>
  <c r="N167" i="5"/>
  <c r="BE167" i="5" s="1"/>
  <c r="BI164" i="5"/>
  <c r="BH164" i="5"/>
  <c r="BG164" i="5"/>
  <c r="BF164" i="5"/>
  <c r="AA164" i="5"/>
  <c r="Y164" i="5"/>
  <c r="W164" i="5"/>
  <c r="BK164" i="5"/>
  <c r="N164" i="5"/>
  <c r="BE164" i="5"/>
  <c r="BI161" i="5"/>
  <c r="BH161" i="5"/>
  <c r="BG161" i="5"/>
  <c r="BF161" i="5"/>
  <c r="AA161" i="5"/>
  <c r="Y161" i="5"/>
  <c r="W161" i="5"/>
  <c r="BK161" i="5"/>
  <c r="N161" i="5"/>
  <c r="BE161" i="5" s="1"/>
  <c r="BI158" i="5"/>
  <c r="BH158" i="5"/>
  <c r="BG158" i="5"/>
  <c r="BF158" i="5"/>
  <c r="AA158" i="5"/>
  <c r="Y158" i="5"/>
  <c r="W158" i="5"/>
  <c r="BK158" i="5"/>
  <c r="N158" i="5"/>
  <c r="BE158" i="5"/>
  <c r="BI155" i="5"/>
  <c r="BH155" i="5"/>
  <c r="BG155" i="5"/>
  <c r="BF155" i="5"/>
  <c r="AA155" i="5"/>
  <c r="Y155" i="5"/>
  <c r="W155" i="5"/>
  <c r="BK155" i="5"/>
  <c r="N155" i="5"/>
  <c r="BE155" i="5" s="1"/>
  <c r="BI152" i="5"/>
  <c r="BH152" i="5"/>
  <c r="BG152" i="5"/>
  <c r="BF152" i="5"/>
  <c r="AA152" i="5"/>
  <c r="Y152" i="5"/>
  <c r="W152" i="5"/>
  <c r="BK152" i="5"/>
  <c r="N152" i="5"/>
  <c r="BE152" i="5" s="1"/>
  <c r="BI151" i="5"/>
  <c r="BH151" i="5"/>
  <c r="BG151" i="5"/>
  <c r="BF151" i="5"/>
  <c r="AA151" i="5"/>
  <c r="Y151" i="5"/>
  <c r="W151" i="5"/>
  <c r="BK151" i="5"/>
  <c r="N151" i="5"/>
  <c r="BE151" i="5" s="1"/>
  <c r="BI148" i="5"/>
  <c r="BH148" i="5"/>
  <c r="BG148" i="5"/>
  <c r="BF148" i="5"/>
  <c r="AA148" i="5"/>
  <c r="Y148" i="5"/>
  <c r="W148" i="5"/>
  <c r="BK148" i="5"/>
  <c r="N148" i="5"/>
  <c r="BE148" i="5"/>
  <c r="BI146" i="5"/>
  <c r="BH146" i="5"/>
  <c r="BG146" i="5"/>
  <c r="BF146" i="5"/>
  <c r="AA146" i="5"/>
  <c r="Y146" i="5"/>
  <c r="W146" i="5"/>
  <c r="BK146" i="5"/>
  <c r="N146" i="5"/>
  <c r="BE146" i="5" s="1"/>
  <c r="BI143" i="5"/>
  <c r="BH143" i="5"/>
  <c r="BG143" i="5"/>
  <c r="BF143" i="5"/>
  <c r="AA143" i="5"/>
  <c r="Y143" i="5"/>
  <c r="W143" i="5"/>
  <c r="BK143" i="5"/>
  <c r="N143" i="5"/>
  <c r="BE143" i="5"/>
  <c r="BI141" i="5"/>
  <c r="BH141" i="5"/>
  <c r="BG141" i="5"/>
  <c r="BF141" i="5"/>
  <c r="AA141" i="5"/>
  <c r="Y141" i="5"/>
  <c r="W141" i="5"/>
  <c r="BK141" i="5"/>
  <c r="N141" i="5"/>
  <c r="BE141" i="5" s="1"/>
  <c r="BI138" i="5"/>
  <c r="BH138" i="5"/>
  <c r="BG138" i="5"/>
  <c r="BF138" i="5"/>
  <c r="AA138" i="5"/>
  <c r="Y138" i="5"/>
  <c r="W138" i="5"/>
  <c r="BK138" i="5"/>
  <c r="N138" i="5"/>
  <c r="BE138" i="5"/>
  <c r="BI135" i="5"/>
  <c r="BH135" i="5"/>
  <c r="BG135" i="5"/>
  <c r="BF135" i="5"/>
  <c r="AA135" i="5"/>
  <c r="Y135" i="5"/>
  <c r="W135" i="5"/>
  <c r="BK135" i="5"/>
  <c r="N135" i="5"/>
  <c r="BE135" i="5" s="1"/>
  <c r="BI131" i="5"/>
  <c r="BH131" i="5"/>
  <c r="BG131" i="5"/>
  <c r="BF131" i="5"/>
  <c r="AA131" i="5"/>
  <c r="Y131" i="5"/>
  <c r="W131" i="5"/>
  <c r="BK131" i="5"/>
  <c r="N131" i="5"/>
  <c r="BE131" i="5"/>
  <c r="BI128" i="5"/>
  <c r="BH128" i="5"/>
  <c r="BG128" i="5"/>
  <c r="BF128" i="5"/>
  <c r="AA128" i="5"/>
  <c r="Y128" i="5"/>
  <c r="W128" i="5"/>
  <c r="BK128" i="5"/>
  <c r="N128" i="5"/>
  <c r="BE128" i="5" s="1"/>
  <c r="BI124" i="5"/>
  <c r="BH124" i="5"/>
  <c r="BG124" i="5"/>
  <c r="BF124" i="5"/>
  <c r="AA124" i="5"/>
  <c r="Y124" i="5"/>
  <c r="W124" i="5"/>
  <c r="BK124" i="5"/>
  <c r="N124" i="5"/>
  <c r="BE124" i="5"/>
  <c r="BI121" i="5"/>
  <c r="BH121" i="5"/>
  <c r="BG121" i="5"/>
  <c r="BF121" i="5"/>
  <c r="AA121" i="5"/>
  <c r="AA116" i="5" s="1"/>
  <c r="AA115" i="5" s="1"/>
  <c r="AA114" i="5" s="1"/>
  <c r="Y121" i="5"/>
  <c r="W121" i="5"/>
  <c r="BK121" i="5"/>
  <c r="BK116" i="5" s="1"/>
  <c r="N116" i="5" s="1"/>
  <c r="N90" i="5" s="1"/>
  <c r="N121" i="5"/>
  <c r="BE121" i="5" s="1"/>
  <c r="BI120" i="5"/>
  <c r="BH120" i="5"/>
  <c r="BG120" i="5"/>
  <c r="BF120" i="5"/>
  <c r="AA120" i="5"/>
  <c r="Y120" i="5"/>
  <c r="W120" i="5"/>
  <c r="W116" i="5" s="1"/>
  <c r="BK120" i="5"/>
  <c r="N120" i="5"/>
  <c r="BE120" i="5"/>
  <c r="BI117" i="5"/>
  <c r="H36" i="5" s="1"/>
  <c r="BD91" i="1" s="1"/>
  <c r="BH117" i="5"/>
  <c r="BG117" i="5"/>
  <c r="BF117" i="5"/>
  <c r="AA117" i="5"/>
  <c r="Y117" i="5"/>
  <c r="Y116" i="5"/>
  <c r="W117" i="5"/>
  <c r="BK117" i="5"/>
  <c r="N117" i="5"/>
  <c r="BE117" i="5" s="1"/>
  <c r="M111" i="5"/>
  <c r="F111" i="5"/>
  <c r="M110" i="5"/>
  <c r="F110" i="5"/>
  <c r="F108" i="5"/>
  <c r="F106" i="5"/>
  <c r="M28" i="5"/>
  <c r="AS91" i="1"/>
  <c r="M84" i="5"/>
  <c r="F84" i="5"/>
  <c r="M83" i="5"/>
  <c r="F83" i="5"/>
  <c r="F81" i="5"/>
  <c r="F79" i="5"/>
  <c r="O9" i="5"/>
  <c r="M108" i="5"/>
  <c r="M81" i="5"/>
  <c r="F6" i="5"/>
  <c r="F105" i="5"/>
  <c r="F78" i="5"/>
  <c r="AY90" i="1"/>
  <c r="AX90" i="1"/>
  <c r="BI229" i="4"/>
  <c r="BH229" i="4"/>
  <c r="BG229" i="4"/>
  <c r="BF229" i="4"/>
  <c r="AA229" i="4"/>
  <c r="AA228" i="4"/>
  <c r="Y229" i="4"/>
  <c r="Y228" i="4" s="1"/>
  <c r="W229" i="4"/>
  <c r="W228" i="4"/>
  <c r="BK229" i="4"/>
  <c r="BK228" i="4" s="1"/>
  <c r="N228" i="4" s="1"/>
  <c r="N94" i="4" s="1"/>
  <c r="N229" i="4"/>
  <c r="BE229" i="4"/>
  <c r="BI225" i="4"/>
  <c r="BH225" i="4"/>
  <c r="BG225" i="4"/>
  <c r="BF225" i="4"/>
  <c r="AA225" i="4"/>
  <c r="Y225" i="4"/>
  <c r="W225" i="4"/>
  <c r="BK225" i="4"/>
  <c r="N225" i="4"/>
  <c r="BE225" i="4"/>
  <c r="BI224" i="4"/>
  <c r="BH224" i="4"/>
  <c r="BG224" i="4"/>
  <c r="BF224" i="4"/>
  <c r="AA224" i="4"/>
  <c r="Y224" i="4"/>
  <c r="W224" i="4"/>
  <c r="BK224" i="4"/>
  <c r="N224" i="4"/>
  <c r="BE224" i="4" s="1"/>
  <c r="BI221" i="4"/>
  <c r="BH221" i="4"/>
  <c r="BG221" i="4"/>
  <c r="BF221" i="4"/>
  <c r="AA221" i="4"/>
  <c r="Y221" i="4"/>
  <c r="W221" i="4"/>
  <c r="BK221" i="4"/>
  <c r="N221" i="4"/>
  <c r="BE221" i="4"/>
  <c r="BI220" i="4"/>
  <c r="BH220" i="4"/>
  <c r="BG220" i="4"/>
  <c r="BF220" i="4"/>
  <c r="AA220" i="4"/>
  <c r="Y220" i="4"/>
  <c r="W220" i="4"/>
  <c r="BK220" i="4"/>
  <c r="N220" i="4"/>
  <c r="BE220" i="4" s="1"/>
  <c r="BI219" i="4"/>
  <c r="BH219" i="4"/>
  <c r="BG219" i="4"/>
  <c r="BF219" i="4"/>
  <c r="AA219" i="4"/>
  <c r="Y219" i="4"/>
  <c r="W219" i="4"/>
  <c r="BK219" i="4"/>
  <c r="N219" i="4"/>
  <c r="BE219" i="4"/>
  <c r="BI218" i="4"/>
  <c r="BH218" i="4"/>
  <c r="BG218" i="4"/>
  <c r="BF218" i="4"/>
  <c r="AA218" i="4"/>
  <c r="Y218" i="4"/>
  <c r="W218" i="4"/>
  <c r="BK218" i="4"/>
  <c r="N218" i="4"/>
  <c r="BE218" i="4" s="1"/>
  <c r="BI217" i="4"/>
  <c r="BH217" i="4"/>
  <c r="BG217" i="4"/>
  <c r="BF217" i="4"/>
  <c r="AA217" i="4"/>
  <c r="Y217" i="4"/>
  <c r="W217" i="4"/>
  <c r="BK217" i="4"/>
  <c r="N217" i="4"/>
  <c r="BE217" i="4"/>
  <c r="BI216" i="4"/>
  <c r="BH216" i="4"/>
  <c r="BG216" i="4"/>
  <c r="BF216" i="4"/>
  <c r="AA216" i="4"/>
  <c r="Y216" i="4"/>
  <c r="W216" i="4"/>
  <c r="BK216" i="4"/>
  <c r="N216" i="4"/>
  <c r="BE216" i="4" s="1"/>
  <c r="BI215" i="4"/>
  <c r="BH215" i="4"/>
  <c r="BG215" i="4"/>
  <c r="BF215" i="4"/>
  <c r="AA215" i="4"/>
  <c r="Y215" i="4"/>
  <c r="W215" i="4"/>
  <c r="BK215" i="4"/>
  <c r="N215" i="4"/>
  <c r="BE215" i="4"/>
  <c r="BI214" i="4"/>
  <c r="BH214" i="4"/>
  <c r="BG214" i="4"/>
  <c r="BF214" i="4"/>
  <c r="AA214" i="4"/>
  <c r="Y214" i="4"/>
  <c r="W214" i="4"/>
  <c r="BK214" i="4"/>
  <c r="N214" i="4"/>
  <c r="BE214" i="4" s="1"/>
  <c r="BI211" i="4"/>
  <c r="BH211" i="4"/>
  <c r="BG211" i="4"/>
  <c r="BF211" i="4"/>
  <c r="AA211" i="4"/>
  <c r="Y211" i="4"/>
  <c r="W211" i="4"/>
  <c r="BK211" i="4"/>
  <c r="N211" i="4"/>
  <c r="BE211" i="4"/>
  <c r="BI210" i="4"/>
  <c r="BH210" i="4"/>
  <c r="BG210" i="4"/>
  <c r="BF210" i="4"/>
  <c r="AA210" i="4"/>
  <c r="Y210" i="4"/>
  <c r="W210" i="4"/>
  <c r="BK210" i="4"/>
  <c r="N210" i="4"/>
  <c r="BE210" i="4" s="1"/>
  <c r="BI209" i="4"/>
  <c r="BH209" i="4"/>
  <c r="BG209" i="4"/>
  <c r="BF209" i="4"/>
  <c r="AA209" i="4"/>
  <c r="Y209" i="4"/>
  <c r="W209" i="4"/>
  <c r="BK209" i="4"/>
  <c r="N209" i="4"/>
  <c r="BE209" i="4"/>
  <c r="BI206" i="4"/>
  <c r="BH206" i="4"/>
  <c r="BG206" i="4"/>
  <c r="BF206" i="4"/>
  <c r="AA206" i="4"/>
  <c r="Y206" i="4"/>
  <c r="W206" i="4"/>
  <c r="BK206" i="4"/>
  <c r="N206" i="4"/>
  <c r="BE206" i="4" s="1"/>
  <c r="BI205" i="4"/>
  <c r="BH205" i="4"/>
  <c r="BG205" i="4"/>
  <c r="BF205" i="4"/>
  <c r="AA205" i="4"/>
  <c r="Y205" i="4"/>
  <c r="W205" i="4"/>
  <c r="BK205" i="4"/>
  <c r="N205" i="4"/>
  <c r="BE205" i="4"/>
  <c r="BI202" i="4"/>
  <c r="BH202" i="4"/>
  <c r="BG202" i="4"/>
  <c r="BF202" i="4"/>
  <c r="AA202" i="4"/>
  <c r="Y202" i="4"/>
  <c r="W202" i="4"/>
  <c r="BK202" i="4"/>
  <c r="N202" i="4"/>
  <c r="BE202" i="4" s="1"/>
  <c r="BI201" i="4"/>
  <c r="BH201" i="4"/>
  <c r="BG201" i="4"/>
  <c r="BF201" i="4"/>
  <c r="AA201" i="4"/>
  <c r="Y201" i="4"/>
  <c r="W201" i="4"/>
  <c r="BK201" i="4"/>
  <c r="N201" i="4"/>
  <c r="BE201" i="4"/>
  <c r="BI200" i="4"/>
  <c r="BH200" i="4"/>
  <c r="BG200" i="4"/>
  <c r="BF200" i="4"/>
  <c r="AA200" i="4"/>
  <c r="Y200" i="4"/>
  <c r="W200" i="4"/>
  <c r="BK200" i="4"/>
  <c r="N200" i="4"/>
  <c r="BE200" i="4" s="1"/>
  <c r="BI199" i="4"/>
  <c r="BH199" i="4"/>
  <c r="BG199" i="4"/>
  <c r="BF199" i="4"/>
  <c r="AA199" i="4"/>
  <c r="Y199" i="4"/>
  <c r="W199" i="4"/>
  <c r="BK199" i="4"/>
  <c r="N199" i="4"/>
  <c r="BE199" i="4"/>
  <c r="BI198" i="4"/>
  <c r="BH198" i="4"/>
  <c r="BG198" i="4"/>
  <c r="BF198" i="4"/>
  <c r="AA198" i="4"/>
  <c r="Y198" i="4"/>
  <c r="W198" i="4"/>
  <c r="BK198" i="4"/>
  <c r="N198" i="4"/>
  <c r="BE198" i="4" s="1"/>
  <c r="BI194" i="4"/>
  <c r="BH194" i="4"/>
  <c r="BG194" i="4"/>
  <c r="BF194" i="4"/>
  <c r="AA194" i="4"/>
  <c r="Y194" i="4"/>
  <c r="W194" i="4"/>
  <c r="BK194" i="4"/>
  <c r="N194" i="4"/>
  <c r="BE194" i="4"/>
  <c r="BI191" i="4"/>
  <c r="BH191" i="4"/>
  <c r="BG191" i="4"/>
  <c r="BF191" i="4"/>
  <c r="AA191" i="4"/>
  <c r="Y191" i="4"/>
  <c r="W191" i="4"/>
  <c r="BK191" i="4"/>
  <c r="N191" i="4"/>
  <c r="BE191" i="4" s="1"/>
  <c r="BI190" i="4"/>
  <c r="BH190" i="4"/>
  <c r="BG190" i="4"/>
  <c r="BF190" i="4"/>
  <c r="AA190" i="4"/>
  <c r="Y190" i="4"/>
  <c r="W190" i="4"/>
  <c r="BK190" i="4"/>
  <c r="N190" i="4"/>
  <c r="BE190" i="4"/>
  <c r="BI187" i="4"/>
  <c r="BH187" i="4"/>
  <c r="BG187" i="4"/>
  <c r="BF187" i="4"/>
  <c r="AA187" i="4"/>
  <c r="Y187" i="4"/>
  <c r="W187" i="4"/>
  <c r="BK187" i="4"/>
  <c r="N187" i="4"/>
  <c r="BE187" i="4" s="1"/>
  <c r="BI186" i="4"/>
  <c r="BH186" i="4"/>
  <c r="BG186" i="4"/>
  <c r="BF186" i="4"/>
  <c r="AA186" i="4"/>
  <c r="Y186" i="4"/>
  <c r="Y185" i="4" s="1"/>
  <c r="W186" i="4"/>
  <c r="BK186" i="4"/>
  <c r="BK185" i="4" s="1"/>
  <c r="N185" i="4" s="1"/>
  <c r="N93" i="4" s="1"/>
  <c r="N186" i="4"/>
  <c r="BE186" i="4" s="1"/>
  <c r="BI182" i="4"/>
  <c r="BH182" i="4"/>
  <c r="BG182" i="4"/>
  <c r="BF182" i="4"/>
  <c r="AA182" i="4"/>
  <c r="Y182" i="4"/>
  <c r="W182" i="4"/>
  <c r="BK182" i="4"/>
  <c r="N182" i="4"/>
  <c r="BE182" i="4"/>
  <c r="BI179" i="4"/>
  <c r="BH179" i="4"/>
  <c r="BG179" i="4"/>
  <c r="BF179" i="4"/>
  <c r="AA179" i="4"/>
  <c r="Y179" i="4"/>
  <c r="W179" i="4"/>
  <c r="BK179" i="4"/>
  <c r="N179" i="4"/>
  <c r="BE179" i="4" s="1"/>
  <c r="BI178" i="4"/>
  <c r="BH178" i="4"/>
  <c r="BG178" i="4"/>
  <c r="BF178" i="4"/>
  <c r="AA178" i="4"/>
  <c r="Y178" i="4"/>
  <c r="W178" i="4"/>
  <c r="W172" i="4" s="1"/>
  <c r="BK178" i="4"/>
  <c r="N178" i="4"/>
  <c r="BE178" i="4"/>
  <c r="BI176" i="4"/>
  <c r="BH176" i="4"/>
  <c r="BG176" i="4"/>
  <c r="BF176" i="4"/>
  <c r="AA176" i="4"/>
  <c r="AA172" i="4" s="1"/>
  <c r="Y176" i="4"/>
  <c r="W176" i="4"/>
  <c r="BK176" i="4"/>
  <c r="N176" i="4"/>
  <c r="BE176" i="4" s="1"/>
  <c r="BI173" i="4"/>
  <c r="BH173" i="4"/>
  <c r="BG173" i="4"/>
  <c r="BF173" i="4"/>
  <c r="AA173" i="4"/>
  <c r="Y173" i="4"/>
  <c r="Y172" i="4" s="1"/>
  <c r="W173" i="4"/>
  <c r="BK173" i="4"/>
  <c r="BK172" i="4" s="1"/>
  <c r="N172" i="4" s="1"/>
  <c r="N92" i="4" s="1"/>
  <c r="N173" i="4"/>
  <c r="BE173" i="4" s="1"/>
  <c r="BI170" i="4"/>
  <c r="BH170" i="4"/>
  <c r="BG170" i="4"/>
  <c r="BF170" i="4"/>
  <c r="AA170" i="4"/>
  <c r="AA169" i="4"/>
  <c r="Y170" i="4"/>
  <c r="Y169" i="4" s="1"/>
  <c r="W170" i="4"/>
  <c r="W169" i="4"/>
  <c r="BK170" i="4"/>
  <c r="BK169" i="4" s="1"/>
  <c r="N169" i="4" s="1"/>
  <c r="N91" i="4" s="1"/>
  <c r="N170" i="4"/>
  <c r="BE170" i="4" s="1"/>
  <c r="BI166" i="4"/>
  <c r="BH166" i="4"/>
  <c r="BG166" i="4"/>
  <c r="BF166" i="4"/>
  <c r="AA166" i="4"/>
  <c r="Y166" i="4"/>
  <c r="W166" i="4"/>
  <c r="BK166" i="4"/>
  <c r="N166" i="4"/>
  <c r="BE166" i="4"/>
  <c r="BI163" i="4"/>
  <c r="BH163" i="4"/>
  <c r="BG163" i="4"/>
  <c r="BF163" i="4"/>
  <c r="AA163" i="4"/>
  <c r="Y163" i="4"/>
  <c r="W163" i="4"/>
  <c r="BK163" i="4"/>
  <c r="N163" i="4"/>
  <c r="BE163" i="4" s="1"/>
  <c r="BI159" i="4"/>
  <c r="BH159" i="4"/>
  <c r="BG159" i="4"/>
  <c r="BF159" i="4"/>
  <c r="AA159" i="4"/>
  <c r="Y159" i="4"/>
  <c r="W159" i="4"/>
  <c r="BK159" i="4"/>
  <c r="N159" i="4"/>
  <c r="BE159" i="4"/>
  <c r="BI156" i="4"/>
  <c r="BH156" i="4"/>
  <c r="BG156" i="4"/>
  <c r="BF156" i="4"/>
  <c r="AA156" i="4"/>
  <c r="Y156" i="4"/>
  <c r="W156" i="4"/>
  <c r="BK156" i="4"/>
  <c r="N156" i="4"/>
  <c r="BE156" i="4" s="1"/>
  <c r="BI153" i="4"/>
  <c r="BH153" i="4"/>
  <c r="BG153" i="4"/>
  <c r="BF153" i="4"/>
  <c r="AA153" i="4"/>
  <c r="Y153" i="4"/>
  <c r="W153" i="4"/>
  <c r="BK153" i="4"/>
  <c r="N153" i="4"/>
  <c r="BE153" i="4" s="1"/>
  <c r="BI150" i="4"/>
  <c r="BH150" i="4"/>
  <c r="BG150" i="4"/>
  <c r="BF150" i="4"/>
  <c r="AA150" i="4"/>
  <c r="Y150" i="4"/>
  <c r="W150" i="4"/>
  <c r="BK150" i="4"/>
  <c r="N150" i="4"/>
  <c r="BE150" i="4" s="1"/>
  <c r="BI147" i="4"/>
  <c r="BH147" i="4"/>
  <c r="BG147" i="4"/>
  <c r="BF147" i="4"/>
  <c r="AA147" i="4"/>
  <c r="Y147" i="4"/>
  <c r="W147" i="4"/>
  <c r="BK147" i="4"/>
  <c r="N147" i="4"/>
  <c r="BE147" i="4" s="1"/>
  <c r="BI144" i="4"/>
  <c r="BH144" i="4"/>
  <c r="BG144" i="4"/>
  <c r="BF144" i="4"/>
  <c r="AA144" i="4"/>
  <c r="Y144" i="4"/>
  <c r="W144" i="4"/>
  <c r="BK144" i="4"/>
  <c r="N144" i="4"/>
  <c r="BE144" i="4" s="1"/>
  <c r="BI142" i="4"/>
  <c r="BH142" i="4"/>
  <c r="BG142" i="4"/>
  <c r="BF142" i="4"/>
  <c r="AA142" i="4"/>
  <c r="Y142" i="4"/>
  <c r="W142" i="4"/>
  <c r="BK142" i="4"/>
  <c r="N142" i="4"/>
  <c r="BE142" i="4"/>
  <c r="BI140" i="4"/>
  <c r="BH140" i="4"/>
  <c r="BG140" i="4"/>
  <c r="BF140" i="4"/>
  <c r="AA140" i="4"/>
  <c r="Y140" i="4"/>
  <c r="W140" i="4"/>
  <c r="BK140" i="4"/>
  <c r="N140" i="4"/>
  <c r="BE140" i="4" s="1"/>
  <c r="BI137" i="4"/>
  <c r="BH137" i="4"/>
  <c r="BG137" i="4"/>
  <c r="BF137" i="4"/>
  <c r="AA137" i="4"/>
  <c r="Y137" i="4"/>
  <c r="W137" i="4"/>
  <c r="BK137" i="4"/>
  <c r="N137" i="4"/>
  <c r="BE137" i="4"/>
  <c r="BI134" i="4"/>
  <c r="BH134" i="4"/>
  <c r="BG134" i="4"/>
  <c r="BF134" i="4"/>
  <c r="AA134" i="4"/>
  <c r="Y134" i="4"/>
  <c r="W134" i="4"/>
  <c r="BK134" i="4"/>
  <c r="N134" i="4"/>
  <c r="BE134" i="4" s="1"/>
  <c r="BI131" i="4"/>
  <c r="BH131" i="4"/>
  <c r="BG131" i="4"/>
  <c r="BF131" i="4"/>
  <c r="AA131" i="4"/>
  <c r="Y131" i="4"/>
  <c r="W131" i="4"/>
  <c r="BK131" i="4"/>
  <c r="N131" i="4"/>
  <c r="BE131" i="4" s="1"/>
  <c r="BI128" i="4"/>
  <c r="BH128" i="4"/>
  <c r="BG128" i="4"/>
  <c r="BF128" i="4"/>
  <c r="AA128" i="4"/>
  <c r="Y128" i="4"/>
  <c r="W128" i="4"/>
  <c r="BK128" i="4"/>
  <c r="N128" i="4"/>
  <c r="BE128" i="4" s="1"/>
  <c r="BI125" i="4"/>
  <c r="BH125" i="4"/>
  <c r="BG125" i="4"/>
  <c r="BF125" i="4"/>
  <c r="AA125" i="4"/>
  <c r="Y125" i="4"/>
  <c r="W125" i="4"/>
  <c r="W117" i="4" s="1"/>
  <c r="BK125" i="4"/>
  <c r="N125" i="4"/>
  <c r="BE125" i="4"/>
  <c r="BI122" i="4"/>
  <c r="BH122" i="4"/>
  <c r="BG122" i="4"/>
  <c r="BF122" i="4"/>
  <c r="AA122" i="4"/>
  <c r="AA117" i="4" s="1"/>
  <c r="Y122" i="4"/>
  <c r="W122" i="4"/>
  <c r="BK122" i="4"/>
  <c r="N122" i="4"/>
  <c r="BE122" i="4" s="1"/>
  <c r="BI121" i="4"/>
  <c r="BH121" i="4"/>
  <c r="BG121" i="4"/>
  <c r="BF121" i="4"/>
  <c r="AA121" i="4"/>
  <c r="Y121" i="4"/>
  <c r="W121" i="4"/>
  <c r="BK121" i="4"/>
  <c r="N121" i="4"/>
  <c r="BE121" i="4"/>
  <c r="BI118" i="4"/>
  <c r="BH118" i="4"/>
  <c r="BG118" i="4"/>
  <c r="BF118" i="4"/>
  <c r="AA118" i="4"/>
  <c r="Y118" i="4"/>
  <c r="Y117" i="4"/>
  <c r="Y116" i="4" s="1"/>
  <c r="Y115" i="4" s="1"/>
  <c r="W118" i="4"/>
  <c r="BK118" i="4"/>
  <c r="N118" i="4"/>
  <c r="BE118" i="4" s="1"/>
  <c r="M112" i="4"/>
  <c r="F112" i="4"/>
  <c r="M111" i="4"/>
  <c r="F111" i="4"/>
  <c r="F109" i="4"/>
  <c r="F107" i="4"/>
  <c r="M28" i="4"/>
  <c r="AS90" i="1" s="1"/>
  <c r="M84" i="4"/>
  <c r="F84" i="4"/>
  <c r="M83" i="4"/>
  <c r="F83" i="4"/>
  <c r="F81" i="4"/>
  <c r="F79" i="4"/>
  <c r="O9" i="4"/>
  <c r="M109" i="4" s="1"/>
  <c r="M81" i="4"/>
  <c r="F6" i="4"/>
  <c r="F78" i="4" s="1"/>
  <c r="F106" i="4"/>
  <c r="AY89" i="1"/>
  <c r="AX89" i="1"/>
  <c r="BI377" i="3"/>
  <c r="BH377" i="3"/>
  <c r="BG377" i="3"/>
  <c r="BF377" i="3"/>
  <c r="AA377" i="3"/>
  <c r="AA376" i="3" s="1"/>
  <c r="Y377" i="3"/>
  <c r="Y376" i="3" s="1"/>
  <c r="W377" i="3"/>
  <c r="W376" i="3" s="1"/>
  <c r="BK377" i="3"/>
  <c r="BK376" i="3" s="1"/>
  <c r="N376" i="3" s="1"/>
  <c r="N95" i="3" s="1"/>
  <c r="N377" i="3"/>
  <c r="BE377" i="3"/>
  <c r="BI365" i="3"/>
  <c r="BH365" i="3"/>
  <c r="BG365" i="3"/>
  <c r="BF365" i="3"/>
  <c r="AA365" i="3"/>
  <c r="Y365" i="3"/>
  <c r="W365" i="3"/>
  <c r="BK365" i="3"/>
  <c r="N365" i="3"/>
  <c r="BE365" i="3" s="1"/>
  <c r="BI354" i="3"/>
  <c r="BH354" i="3"/>
  <c r="BG354" i="3"/>
  <c r="BF354" i="3"/>
  <c r="AA354" i="3"/>
  <c r="Y354" i="3"/>
  <c r="W354" i="3"/>
  <c r="BK354" i="3"/>
  <c r="N354" i="3"/>
  <c r="BE354" i="3" s="1"/>
  <c r="BI350" i="3"/>
  <c r="BH350" i="3"/>
  <c r="BG350" i="3"/>
  <c r="BF350" i="3"/>
  <c r="AA350" i="3"/>
  <c r="Y350" i="3"/>
  <c r="W350" i="3"/>
  <c r="BK350" i="3"/>
  <c r="N350" i="3"/>
  <c r="BE350" i="3" s="1"/>
  <c r="BI346" i="3"/>
  <c r="BH346" i="3"/>
  <c r="BG346" i="3"/>
  <c r="BF346" i="3"/>
  <c r="AA346" i="3"/>
  <c r="Y346" i="3"/>
  <c r="W346" i="3"/>
  <c r="BK346" i="3"/>
  <c r="N346" i="3"/>
  <c r="BE346" i="3" s="1"/>
  <c r="BI342" i="3"/>
  <c r="BH342" i="3"/>
  <c r="BG342" i="3"/>
  <c r="BF342" i="3"/>
  <c r="AA342" i="3"/>
  <c r="Y342" i="3"/>
  <c r="W342" i="3"/>
  <c r="BK342" i="3"/>
  <c r="N342" i="3"/>
  <c r="BE342" i="3" s="1"/>
  <c r="BI338" i="3"/>
  <c r="BH338" i="3"/>
  <c r="BG338" i="3"/>
  <c r="BF338" i="3"/>
  <c r="AA338" i="3"/>
  <c r="Y338" i="3"/>
  <c r="W338" i="3"/>
  <c r="BK338" i="3"/>
  <c r="N338" i="3"/>
  <c r="BE338" i="3" s="1"/>
  <c r="BI336" i="3"/>
  <c r="BH336" i="3"/>
  <c r="BG336" i="3"/>
  <c r="BF336" i="3"/>
  <c r="AA336" i="3"/>
  <c r="Y336" i="3"/>
  <c r="W336" i="3"/>
  <c r="BK336" i="3"/>
  <c r="N336" i="3"/>
  <c r="BE336" i="3" s="1"/>
  <c r="BI330" i="3"/>
  <c r="BH330" i="3"/>
  <c r="BG330" i="3"/>
  <c r="BF330" i="3"/>
  <c r="AA330" i="3"/>
  <c r="Y330" i="3"/>
  <c r="W330" i="3"/>
  <c r="BK330" i="3"/>
  <c r="N330" i="3"/>
  <c r="BE330" i="3" s="1"/>
  <c r="BI324" i="3"/>
  <c r="BH324" i="3"/>
  <c r="BG324" i="3"/>
  <c r="BF324" i="3"/>
  <c r="AA324" i="3"/>
  <c r="Y324" i="3"/>
  <c r="W324" i="3"/>
  <c r="BK324" i="3"/>
  <c r="N324" i="3"/>
  <c r="BE324" i="3" s="1"/>
  <c r="BI323" i="3"/>
  <c r="BH323" i="3"/>
  <c r="BG323" i="3"/>
  <c r="BF323" i="3"/>
  <c r="AA323" i="3"/>
  <c r="Y323" i="3"/>
  <c r="W323" i="3"/>
  <c r="BK323" i="3"/>
  <c r="N323" i="3"/>
  <c r="BE323" i="3" s="1"/>
  <c r="BI322" i="3"/>
  <c r="BH322" i="3"/>
  <c r="BG322" i="3"/>
  <c r="BF322" i="3"/>
  <c r="AA322" i="3"/>
  <c r="AA321" i="3" s="1"/>
  <c r="Y322" i="3"/>
  <c r="Y321" i="3" s="1"/>
  <c r="W322" i="3"/>
  <c r="W321" i="3" s="1"/>
  <c r="BK322" i="3"/>
  <c r="N322" i="3"/>
  <c r="BE322" i="3"/>
  <c r="BI316" i="3"/>
  <c r="BH316" i="3"/>
  <c r="BG316" i="3"/>
  <c r="BF316" i="3"/>
  <c r="AA316" i="3"/>
  <c r="Y316" i="3"/>
  <c r="W316" i="3"/>
  <c r="BK316" i="3"/>
  <c r="N316" i="3"/>
  <c r="BE316" i="3" s="1"/>
  <c r="BI314" i="3"/>
  <c r="BH314" i="3"/>
  <c r="BG314" i="3"/>
  <c r="BF314" i="3"/>
  <c r="AA314" i="3"/>
  <c r="Y314" i="3"/>
  <c r="W314" i="3"/>
  <c r="BK314" i="3"/>
  <c r="N314" i="3"/>
  <c r="BE314" i="3" s="1"/>
  <c r="BI310" i="3"/>
  <c r="BH310" i="3"/>
  <c r="BG310" i="3"/>
  <c r="BF310" i="3"/>
  <c r="AA310" i="3"/>
  <c r="Y310" i="3"/>
  <c r="W310" i="3"/>
  <c r="BK310" i="3"/>
  <c r="N310" i="3"/>
  <c r="BE310" i="3" s="1"/>
  <c r="BI305" i="3"/>
  <c r="BH305" i="3"/>
  <c r="BG305" i="3"/>
  <c r="BF305" i="3"/>
  <c r="AA305" i="3"/>
  <c r="Y305" i="3"/>
  <c r="W305" i="3"/>
  <c r="BK305" i="3"/>
  <c r="N305" i="3"/>
  <c r="BE305" i="3" s="1"/>
  <c r="BI303" i="3"/>
  <c r="BH303" i="3"/>
  <c r="BG303" i="3"/>
  <c r="BF303" i="3"/>
  <c r="AA303" i="3"/>
  <c r="Y303" i="3"/>
  <c r="W303" i="3"/>
  <c r="BK303" i="3"/>
  <c r="N303" i="3"/>
  <c r="BE303" i="3" s="1"/>
  <c r="BI301" i="3"/>
  <c r="BH301" i="3"/>
  <c r="BG301" i="3"/>
  <c r="BF301" i="3"/>
  <c r="AA301" i="3"/>
  <c r="Y301" i="3"/>
  <c r="W301" i="3"/>
  <c r="BK301" i="3"/>
  <c r="N301" i="3"/>
  <c r="BE301" i="3" s="1"/>
  <c r="BI299" i="3"/>
  <c r="BH299" i="3"/>
  <c r="BG299" i="3"/>
  <c r="BF299" i="3"/>
  <c r="AA299" i="3"/>
  <c r="Y299" i="3"/>
  <c r="W299" i="3"/>
  <c r="BK299" i="3"/>
  <c r="N299" i="3"/>
  <c r="BE299" i="3" s="1"/>
  <c r="BI298" i="3"/>
  <c r="BH298" i="3"/>
  <c r="BG298" i="3"/>
  <c r="BF298" i="3"/>
  <c r="AA298" i="3"/>
  <c r="Y298" i="3"/>
  <c r="W298" i="3"/>
  <c r="BK298" i="3"/>
  <c r="N298" i="3"/>
  <c r="BE298" i="3" s="1"/>
  <c r="BI297" i="3"/>
  <c r="BH297" i="3"/>
  <c r="BG297" i="3"/>
  <c r="BF297" i="3"/>
  <c r="AA297" i="3"/>
  <c r="Y297" i="3"/>
  <c r="W297" i="3"/>
  <c r="BK297" i="3"/>
  <c r="N297" i="3"/>
  <c r="BE297" i="3" s="1"/>
  <c r="BI291" i="3"/>
  <c r="BH291" i="3"/>
  <c r="BG291" i="3"/>
  <c r="BF291" i="3"/>
  <c r="AA291" i="3"/>
  <c r="Y291" i="3"/>
  <c r="W291" i="3"/>
  <c r="BK291" i="3"/>
  <c r="N291" i="3"/>
  <c r="BE291" i="3" s="1"/>
  <c r="BI287" i="3"/>
  <c r="BH287" i="3"/>
  <c r="BG287" i="3"/>
  <c r="BF287" i="3"/>
  <c r="AA287" i="3"/>
  <c r="Y287" i="3"/>
  <c r="W287" i="3"/>
  <c r="BK287" i="3"/>
  <c r="N287" i="3"/>
  <c r="BE287" i="3" s="1"/>
  <c r="BI280" i="3"/>
  <c r="BH280" i="3"/>
  <c r="BG280" i="3"/>
  <c r="BF280" i="3"/>
  <c r="AA280" i="3"/>
  <c r="Y280" i="3"/>
  <c r="W280" i="3"/>
  <c r="BK280" i="3"/>
  <c r="N280" i="3"/>
  <c r="BE280" i="3" s="1"/>
  <c r="BI275" i="3"/>
  <c r="BH275" i="3"/>
  <c r="BG275" i="3"/>
  <c r="BF275" i="3"/>
  <c r="AA275" i="3"/>
  <c r="Y275" i="3"/>
  <c r="W275" i="3"/>
  <c r="BK275" i="3"/>
  <c r="N275" i="3"/>
  <c r="BE275" i="3" s="1"/>
  <c r="BI272" i="3"/>
  <c r="BH272" i="3"/>
  <c r="BG272" i="3"/>
  <c r="BF272" i="3"/>
  <c r="AA272" i="3"/>
  <c r="Y272" i="3"/>
  <c r="W272" i="3"/>
  <c r="BK272" i="3"/>
  <c r="N272" i="3"/>
  <c r="BE272" i="3" s="1"/>
  <c r="BI269" i="3"/>
  <c r="BH269" i="3"/>
  <c r="BG269" i="3"/>
  <c r="BF269" i="3"/>
  <c r="AA269" i="3"/>
  <c r="Y269" i="3"/>
  <c r="W269" i="3"/>
  <c r="BK269" i="3"/>
  <c r="N269" i="3"/>
  <c r="BE269" i="3" s="1"/>
  <c r="BI263" i="3"/>
  <c r="BH263" i="3"/>
  <c r="BG263" i="3"/>
  <c r="BF263" i="3"/>
  <c r="AA263" i="3"/>
  <c r="Y263" i="3"/>
  <c r="W263" i="3"/>
  <c r="BK263" i="3"/>
  <c r="N263" i="3"/>
  <c r="BE263" i="3" s="1"/>
  <c r="BI259" i="3"/>
  <c r="BH259" i="3"/>
  <c r="BG259" i="3"/>
  <c r="BF259" i="3"/>
  <c r="AA259" i="3"/>
  <c r="Y259" i="3"/>
  <c r="W259" i="3"/>
  <c r="BK259" i="3"/>
  <c r="N259" i="3"/>
  <c r="BE259" i="3" s="1"/>
  <c r="BI257" i="3"/>
  <c r="BH257" i="3"/>
  <c r="BG257" i="3"/>
  <c r="BF257" i="3"/>
  <c r="AA257" i="3"/>
  <c r="Y257" i="3"/>
  <c r="W257" i="3"/>
  <c r="BK257" i="3"/>
  <c r="N257" i="3"/>
  <c r="BE257" i="3" s="1"/>
  <c r="BI256" i="3"/>
  <c r="BH256" i="3"/>
  <c r="BG256" i="3"/>
  <c r="BF256" i="3"/>
  <c r="AA256" i="3"/>
  <c r="Y256" i="3"/>
  <c r="W256" i="3"/>
  <c r="BK256" i="3"/>
  <c r="N256" i="3"/>
  <c r="BE256" i="3" s="1"/>
  <c r="BI254" i="3"/>
  <c r="BH254" i="3"/>
  <c r="BG254" i="3"/>
  <c r="BF254" i="3"/>
  <c r="AA254" i="3"/>
  <c r="Y254" i="3"/>
  <c r="W254" i="3"/>
  <c r="BK254" i="3"/>
  <c r="N254" i="3"/>
  <c r="BE254" i="3" s="1"/>
  <c r="BI252" i="3"/>
  <c r="BH252" i="3"/>
  <c r="BG252" i="3"/>
  <c r="BF252" i="3"/>
  <c r="AA252" i="3"/>
  <c r="Y252" i="3"/>
  <c r="W252" i="3"/>
  <c r="BK252" i="3"/>
  <c r="N252" i="3"/>
  <c r="BE252" i="3" s="1"/>
  <c r="BI250" i="3"/>
  <c r="BH250" i="3"/>
  <c r="BG250" i="3"/>
  <c r="BF250" i="3"/>
  <c r="AA250" i="3"/>
  <c r="Y250" i="3"/>
  <c r="W250" i="3"/>
  <c r="BK250" i="3"/>
  <c r="N250" i="3"/>
  <c r="BE250" i="3" s="1"/>
  <c r="BI246" i="3"/>
  <c r="BH246" i="3"/>
  <c r="BG246" i="3"/>
  <c r="BF246" i="3"/>
  <c r="AA246" i="3"/>
  <c r="Y246" i="3"/>
  <c r="W246" i="3"/>
  <c r="BK246" i="3"/>
  <c r="N246" i="3"/>
  <c r="BE246" i="3" s="1"/>
  <c r="BI244" i="3"/>
  <c r="BH244" i="3"/>
  <c r="BG244" i="3"/>
  <c r="BF244" i="3"/>
  <c r="AA244" i="3"/>
  <c r="Y244" i="3"/>
  <c r="W244" i="3"/>
  <c r="BK244" i="3"/>
  <c r="N244" i="3"/>
  <c r="BE244" i="3" s="1"/>
  <c r="BI242" i="3"/>
  <c r="BH242" i="3"/>
  <c r="BG242" i="3"/>
  <c r="BF242" i="3"/>
  <c r="AA242" i="3"/>
  <c r="Y242" i="3"/>
  <c r="W242" i="3"/>
  <c r="BK242" i="3"/>
  <c r="N242" i="3"/>
  <c r="BE242" i="3" s="1"/>
  <c r="BI240" i="3"/>
  <c r="BH240" i="3"/>
  <c r="BG240" i="3"/>
  <c r="BF240" i="3"/>
  <c r="AA240" i="3"/>
  <c r="AA239" i="3" s="1"/>
  <c r="Y240" i="3"/>
  <c r="Y239" i="3" s="1"/>
  <c r="W240" i="3"/>
  <c r="W239" i="3" s="1"/>
  <c r="BK240" i="3"/>
  <c r="N240" i="3"/>
  <c r="BE240" i="3" s="1"/>
  <c r="BI237" i="3"/>
  <c r="BH237" i="3"/>
  <c r="BG237" i="3"/>
  <c r="BF237" i="3"/>
  <c r="AA237" i="3"/>
  <c r="Y237" i="3"/>
  <c r="W237" i="3"/>
  <c r="BK237" i="3"/>
  <c r="N237" i="3"/>
  <c r="BE237" i="3" s="1"/>
  <c r="BI235" i="3"/>
  <c r="BH235" i="3"/>
  <c r="BG235" i="3"/>
  <c r="BF235" i="3"/>
  <c r="AA235" i="3"/>
  <c r="Y235" i="3"/>
  <c r="W235" i="3"/>
  <c r="BK235" i="3"/>
  <c r="N235" i="3"/>
  <c r="BE235" i="3" s="1"/>
  <c r="BI234" i="3"/>
  <c r="BH234" i="3"/>
  <c r="BG234" i="3"/>
  <c r="BF234" i="3"/>
  <c r="AA234" i="3"/>
  <c r="Y234" i="3"/>
  <c r="W234" i="3"/>
  <c r="BK234" i="3"/>
  <c r="N234" i="3"/>
  <c r="BE234" i="3" s="1"/>
  <c r="BI233" i="3"/>
  <c r="BH233" i="3"/>
  <c r="BG233" i="3"/>
  <c r="BF233" i="3"/>
  <c r="AA233" i="3"/>
  <c r="Y233" i="3"/>
  <c r="W233" i="3"/>
  <c r="BK233" i="3"/>
  <c r="N233" i="3"/>
  <c r="BE233" i="3" s="1"/>
  <c r="BI229" i="3"/>
  <c r="BH229" i="3"/>
  <c r="BG229" i="3"/>
  <c r="BF229" i="3"/>
  <c r="AA229" i="3"/>
  <c r="Y229" i="3"/>
  <c r="W229" i="3"/>
  <c r="BK229" i="3"/>
  <c r="N229" i="3"/>
  <c r="BE229" i="3" s="1"/>
  <c r="BI227" i="3"/>
  <c r="BH227" i="3"/>
  <c r="BG227" i="3"/>
  <c r="BF227" i="3"/>
  <c r="AA227" i="3"/>
  <c r="Y227" i="3"/>
  <c r="W227" i="3"/>
  <c r="BK227" i="3"/>
  <c r="N227" i="3"/>
  <c r="BE227" i="3" s="1"/>
  <c r="BI223" i="3"/>
  <c r="BH223" i="3"/>
  <c r="BG223" i="3"/>
  <c r="BF223" i="3"/>
  <c r="AA223" i="3"/>
  <c r="Y223" i="3"/>
  <c r="W223" i="3"/>
  <c r="BK223" i="3"/>
  <c r="N223" i="3"/>
  <c r="BE223" i="3" s="1"/>
  <c r="BI218" i="3"/>
  <c r="BH218" i="3"/>
  <c r="BG218" i="3"/>
  <c r="BF218" i="3"/>
  <c r="AA218" i="3"/>
  <c r="Y218" i="3"/>
  <c r="W218" i="3"/>
  <c r="BK218" i="3"/>
  <c r="N218" i="3"/>
  <c r="BE218" i="3" s="1"/>
  <c r="BI212" i="3"/>
  <c r="BH212" i="3"/>
  <c r="BG212" i="3"/>
  <c r="BF212" i="3"/>
  <c r="AA212" i="3"/>
  <c r="Y212" i="3"/>
  <c r="W212" i="3"/>
  <c r="BK212" i="3"/>
  <c r="N212" i="3"/>
  <c r="BE212" i="3" s="1"/>
  <c r="BI210" i="3"/>
  <c r="BH210" i="3"/>
  <c r="BG210" i="3"/>
  <c r="BF210" i="3"/>
  <c r="AA210" i="3"/>
  <c r="Y210" i="3"/>
  <c r="W210" i="3"/>
  <c r="BK210" i="3"/>
  <c r="N210" i="3"/>
  <c r="BE210" i="3" s="1"/>
  <c r="BI208" i="3"/>
  <c r="BH208" i="3"/>
  <c r="BG208" i="3"/>
  <c r="BF208" i="3"/>
  <c r="AA208" i="3"/>
  <c r="Y208" i="3"/>
  <c r="W208" i="3"/>
  <c r="BK208" i="3"/>
  <c r="N208" i="3"/>
  <c r="BE208" i="3" s="1"/>
  <c r="BI206" i="3"/>
  <c r="BH206" i="3"/>
  <c r="BG206" i="3"/>
  <c r="BF206" i="3"/>
  <c r="AA206" i="3"/>
  <c r="Y206" i="3"/>
  <c r="W206" i="3"/>
  <c r="BK206" i="3"/>
  <c r="N206" i="3"/>
  <c r="BE206" i="3" s="1"/>
  <c r="BI204" i="3"/>
  <c r="BH204" i="3"/>
  <c r="BG204" i="3"/>
  <c r="BF204" i="3"/>
  <c r="AA204" i="3"/>
  <c r="Y204" i="3"/>
  <c r="W204" i="3"/>
  <c r="BK204" i="3"/>
  <c r="N204" i="3"/>
  <c r="BE204" i="3" s="1"/>
  <c r="BI203" i="3"/>
  <c r="BH203" i="3"/>
  <c r="BG203" i="3"/>
  <c r="BF203" i="3"/>
  <c r="AA203" i="3"/>
  <c r="Y203" i="3"/>
  <c r="W203" i="3"/>
  <c r="BK203" i="3"/>
  <c r="N203" i="3"/>
  <c r="BE203" i="3" s="1"/>
  <c r="BI202" i="3"/>
  <c r="BH202" i="3"/>
  <c r="BG202" i="3"/>
  <c r="BF202" i="3"/>
  <c r="AA202" i="3"/>
  <c r="Y202" i="3"/>
  <c r="W202" i="3"/>
  <c r="BK202" i="3"/>
  <c r="N202" i="3"/>
  <c r="BE202" i="3" s="1"/>
  <c r="BI201" i="3"/>
  <c r="BH201" i="3"/>
  <c r="BG201" i="3"/>
  <c r="BF201" i="3"/>
  <c r="AA201" i="3"/>
  <c r="Y201" i="3"/>
  <c r="W201" i="3"/>
  <c r="BK201" i="3"/>
  <c r="N201" i="3"/>
  <c r="BE201" i="3" s="1"/>
  <c r="BI200" i="3"/>
  <c r="BH200" i="3"/>
  <c r="BG200" i="3"/>
  <c r="BF200" i="3"/>
  <c r="AA200" i="3"/>
  <c r="Y200" i="3"/>
  <c r="W200" i="3"/>
  <c r="BK200" i="3"/>
  <c r="N200" i="3"/>
  <c r="BE200" i="3" s="1"/>
  <c r="BI195" i="3"/>
  <c r="BH195" i="3"/>
  <c r="BG195" i="3"/>
  <c r="BF195" i="3"/>
  <c r="AA195" i="3"/>
  <c r="Y195" i="3"/>
  <c r="W195" i="3"/>
  <c r="BK195" i="3"/>
  <c r="N195" i="3"/>
  <c r="BE195" i="3" s="1"/>
  <c r="BI193" i="3"/>
  <c r="BH193" i="3"/>
  <c r="BG193" i="3"/>
  <c r="BF193" i="3"/>
  <c r="AA193" i="3"/>
  <c r="Y193" i="3"/>
  <c r="W193" i="3"/>
  <c r="BK193" i="3"/>
  <c r="N193" i="3"/>
  <c r="BE193" i="3" s="1"/>
  <c r="BI187" i="3"/>
  <c r="BH187" i="3"/>
  <c r="BG187" i="3"/>
  <c r="BF187" i="3"/>
  <c r="AA187" i="3"/>
  <c r="Y187" i="3"/>
  <c r="W187" i="3"/>
  <c r="BK187" i="3"/>
  <c r="N187" i="3"/>
  <c r="BE187" i="3" s="1"/>
  <c r="BI185" i="3"/>
  <c r="BH185" i="3"/>
  <c r="BG185" i="3"/>
  <c r="BF185" i="3"/>
  <c r="AA185" i="3"/>
  <c r="Y185" i="3"/>
  <c r="W185" i="3"/>
  <c r="BK185" i="3"/>
  <c r="N185" i="3"/>
  <c r="BE185" i="3" s="1"/>
  <c r="BI183" i="3"/>
  <c r="BH183" i="3"/>
  <c r="BG183" i="3"/>
  <c r="BF183" i="3"/>
  <c r="AA183" i="3"/>
  <c r="AA182" i="3" s="1"/>
  <c r="Y183" i="3"/>
  <c r="Y182" i="3" s="1"/>
  <c r="W183" i="3"/>
  <c r="W182" i="3" s="1"/>
  <c r="BK183" i="3"/>
  <c r="N183" i="3"/>
  <c r="BE183" i="3"/>
  <c r="BI180" i="3"/>
  <c r="BH180" i="3"/>
  <c r="BG180" i="3"/>
  <c r="BF180" i="3"/>
  <c r="AA180" i="3"/>
  <c r="AA179" i="3" s="1"/>
  <c r="Y180" i="3"/>
  <c r="Y179" i="3" s="1"/>
  <c r="W180" i="3"/>
  <c r="W179" i="3" s="1"/>
  <c r="BK180" i="3"/>
  <c r="BK179" i="3" s="1"/>
  <c r="N179" i="3" s="1"/>
  <c r="N91" i="3" s="1"/>
  <c r="N180" i="3"/>
  <c r="BE180" i="3"/>
  <c r="BI177" i="3"/>
  <c r="BH177" i="3"/>
  <c r="BG177" i="3"/>
  <c r="BF177" i="3"/>
  <c r="AA177" i="3"/>
  <c r="Y177" i="3"/>
  <c r="W177" i="3"/>
  <c r="BK177" i="3"/>
  <c r="N177" i="3"/>
  <c r="BE177" i="3" s="1"/>
  <c r="BI173" i="3"/>
  <c r="BH173" i="3"/>
  <c r="BG173" i="3"/>
  <c r="BF173" i="3"/>
  <c r="AA173" i="3"/>
  <c r="Y173" i="3"/>
  <c r="W173" i="3"/>
  <c r="BK173" i="3"/>
  <c r="N173" i="3"/>
  <c r="BE173" i="3" s="1"/>
  <c r="BI168" i="3"/>
  <c r="BH168" i="3"/>
  <c r="BG168" i="3"/>
  <c r="BF168" i="3"/>
  <c r="AA168" i="3"/>
  <c r="Y168" i="3"/>
  <c r="W168" i="3"/>
  <c r="BK168" i="3"/>
  <c r="N168" i="3"/>
  <c r="BE168" i="3" s="1"/>
  <c r="BI164" i="3"/>
  <c r="BH164" i="3"/>
  <c r="BG164" i="3"/>
  <c r="BF164" i="3"/>
  <c r="AA164" i="3"/>
  <c r="Y164" i="3"/>
  <c r="W164" i="3"/>
  <c r="BK164" i="3"/>
  <c r="N164" i="3"/>
  <c r="BE164" i="3" s="1"/>
  <c r="BI162" i="3"/>
  <c r="BH162" i="3"/>
  <c r="BG162" i="3"/>
  <c r="BF162" i="3"/>
  <c r="AA162" i="3"/>
  <c r="Y162" i="3"/>
  <c r="W162" i="3"/>
  <c r="BK162" i="3"/>
  <c r="N162" i="3"/>
  <c r="BE162" i="3"/>
  <c r="BI156" i="3"/>
  <c r="BH156" i="3"/>
  <c r="BG156" i="3"/>
  <c r="BF156" i="3"/>
  <c r="AA156" i="3"/>
  <c r="Y156" i="3"/>
  <c r="W156" i="3"/>
  <c r="BK156" i="3"/>
  <c r="N156" i="3"/>
  <c r="BE156" i="3" s="1"/>
  <c r="BI152" i="3"/>
  <c r="BH152" i="3"/>
  <c r="BG152" i="3"/>
  <c r="BF152" i="3"/>
  <c r="AA152" i="3"/>
  <c r="Y152" i="3"/>
  <c r="W152" i="3"/>
  <c r="BK152" i="3"/>
  <c r="N152" i="3"/>
  <c r="BE152" i="3"/>
  <c r="BI150" i="3"/>
  <c r="BH150" i="3"/>
  <c r="BG150" i="3"/>
  <c r="BF150" i="3"/>
  <c r="AA150" i="3"/>
  <c r="Y150" i="3"/>
  <c r="W150" i="3"/>
  <c r="BK150" i="3"/>
  <c r="N150" i="3"/>
  <c r="BE150" i="3" s="1"/>
  <c r="BI144" i="3"/>
  <c r="BH144" i="3"/>
  <c r="BG144" i="3"/>
  <c r="BF144" i="3"/>
  <c r="AA144" i="3"/>
  <c r="Y144" i="3"/>
  <c r="W144" i="3"/>
  <c r="BK144" i="3"/>
  <c r="N144" i="3"/>
  <c r="BE144" i="3"/>
  <c r="BI142" i="3"/>
  <c r="BH142" i="3"/>
  <c r="BG142" i="3"/>
  <c r="BF142" i="3"/>
  <c r="AA142" i="3"/>
  <c r="Y142" i="3"/>
  <c r="W142" i="3"/>
  <c r="BK142" i="3"/>
  <c r="N142" i="3"/>
  <c r="BE142" i="3" s="1"/>
  <c r="BI137" i="3"/>
  <c r="BH137" i="3"/>
  <c r="BG137" i="3"/>
  <c r="BF137" i="3"/>
  <c r="AA137" i="3"/>
  <c r="Y137" i="3"/>
  <c r="W137" i="3"/>
  <c r="BK137" i="3"/>
  <c r="N137" i="3"/>
  <c r="BE137" i="3"/>
  <c r="BI135" i="3"/>
  <c r="BH135" i="3"/>
  <c r="BG135" i="3"/>
  <c r="BF135" i="3"/>
  <c r="AA135" i="3"/>
  <c r="Y135" i="3"/>
  <c r="W135" i="3"/>
  <c r="BK135" i="3"/>
  <c r="N135" i="3"/>
  <c r="BE135" i="3" s="1"/>
  <c r="BI133" i="3"/>
  <c r="BH133" i="3"/>
  <c r="BG133" i="3"/>
  <c r="BF133" i="3"/>
  <c r="AA133" i="3"/>
  <c r="Y133" i="3"/>
  <c r="W133" i="3"/>
  <c r="BK133" i="3"/>
  <c r="N133" i="3"/>
  <c r="BE133" i="3"/>
  <c r="BI131" i="3"/>
  <c r="BH131" i="3"/>
  <c r="BG131" i="3"/>
  <c r="BF131" i="3"/>
  <c r="AA131" i="3"/>
  <c r="Y131" i="3"/>
  <c r="W131" i="3"/>
  <c r="BK131" i="3"/>
  <c r="N131" i="3"/>
  <c r="BE131" i="3" s="1"/>
  <c r="BI127" i="3"/>
  <c r="BH127" i="3"/>
  <c r="BG127" i="3"/>
  <c r="BF127" i="3"/>
  <c r="AA127" i="3"/>
  <c r="Y127" i="3"/>
  <c r="W127" i="3"/>
  <c r="BK127" i="3"/>
  <c r="N127" i="3"/>
  <c r="BE127" i="3"/>
  <c r="BI125" i="3"/>
  <c r="BH125" i="3"/>
  <c r="BG125" i="3"/>
  <c r="BF125" i="3"/>
  <c r="AA125" i="3"/>
  <c r="Y125" i="3"/>
  <c r="W125" i="3"/>
  <c r="BK125" i="3"/>
  <c r="N125" i="3"/>
  <c r="BE125" i="3" s="1"/>
  <c r="BI119" i="3"/>
  <c r="BH119" i="3"/>
  <c r="BG119" i="3"/>
  <c r="BF119" i="3"/>
  <c r="AA119" i="3"/>
  <c r="AA118" i="3" s="1"/>
  <c r="Y119" i="3"/>
  <c r="Y118" i="3" s="1"/>
  <c r="Y117" i="3" s="1"/>
  <c r="Y116" i="3" s="1"/>
  <c r="W119" i="3"/>
  <c r="W118" i="3" s="1"/>
  <c r="BK119" i="3"/>
  <c r="N119" i="3"/>
  <c r="BE119" i="3" s="1"/>
  <c r="M113" i="3"/>
  <c r="F113" i="3"/>
  <c r="M112" i="3"/>
  <c r="F112" i="3"/>
  <c r="F110" i="3"/>
  <c r="F108" i="3"/>
  <c r="M28" i="3"/>
  <c r="AS89" i="1" s="1"/>
  <c r="M84" i="3"/>
  <c r="F84" i="3"/>
  <c r="M83" i="3"/>
  <c r="F83" i="3"/>
  <c r="F81" i="3"/>
  <c r="F79" i="3"/>
  <c r="O9" i="3"/>
  <c r="M110" i="3" s="1"/>
  <c r="F6" i="3"/>
  <c r="F107" i="3"/>
  <c r="F78" i="3"/>
  <c r="AY88" i="1"/>
  <c r="AX88" i="1"/>
  <c r="BI174" i="2"/>
  <c r="BH174" i="2"/>
  <c r="BG174" i="2"/>
  <c r="BF174" i="2"/>
  <c r="AA174" i="2"/>
  <c r="Y174" i="2"/>
  <c r="W174" i="2"/>
  <c r="BK174" i="2"/>
  <c r="N174" i="2"/>
  <c r="BE174" i="2" s="1"/>
  <c r="BI173" i="2"/>
  <c r="BH173" i="2"/>
  <c r="BG173" i="2"/>
  <c r="BF173" i="2"/>
  <c r="AA173" i="2"/>
  <c r="Y173" i="2"/>
  <c r="W173" i="2"/>
  <c r="W172" i="2"/>
  <c r="BK173" i="2"/>
  <c r="N173" i="2"/>
  <c r="BE173" i="2"/>
  <c r="BI170" i="2"/>
  <c r="BH170" i="2"/>
  <c r="BG170" i="2"/>
  <c r="BF170" i="2"/>
  <c r="AA170" i="2"/>
  <c r="AA169" i="2" s="1"/>
  <c r="Y170" i="2"/>
  <c r="Y169" i="2" s="1"/>
  <c r="W170" i="2"/>
  <c r="W169" i="2"/>
  <c r="BK170" i="2"/>
  <c r="BK169" i="2" s="1"/>
  <c r="N169" i="2" s="1"/>
  <c r="N94" i="2" s="1"/>
  <c r="N170" i="2"/>
  <c r="BE170" i="2"/>
  <c r="BI168" i="2"/>
  <c r="BH168" i="2"/>
  <c r="BG168" i="2"/>
  <c r="BF168" i="2"/>
  <c r="AA168" i="2"/>
  <c r="Y168" i="2"/>
  <c r="W168" i="2"/>
  <c r="BK168" i="2"/>
  <c r="N168" i="2"/>
  <c r="BE168" i="2" s="1"/>
  <c r="BI167" i="2"/>
  <c r="BH167" i="2"/>
  <c r="BG167" i="2"/>
  <c r="BF167" i="2"/>
  <c r="AA167" i="2"/>
  <c r="Y167" i="2"/>
  <c r="W167" i="2"/>
  <c r="BK167" i="2"/>
  <c r="N167" i="2"/>
  <c r="BE167" i="2" s="1"/>
  <c r="BI166" i="2"/>
  <c r="BH166" i="2"/>
  <c r="BG166" i="2"/>
  <c r="BF166" i="2"/>
  <c r="AA166" i="2"/>
  <c r="Y166" i="2"/>
  <c r="W166" i="2"/>
  <c r="BK166" i="2"/>
  <c r="N166" i="2"/>
  <c r="BE166" i="2"/>
  <c r="BI165" i="2"/>
  <c r="BH165" i="2"/>
  <c r="BG165" i="2"/>
  <c r="BF165" i="2"/>
  <c r="AA165" i="2"/>
  <c r="Y165" i="2"/>
  <c r="W165" i="2"/>
  <c r="BK165" i="2"/>
  <c r="N165" i="2"/>
  <c r="BE165" i="2" s="1"/>
  <c r="BI164" i="2"/>
  <c r="BH164" i="2"/>
  <c r="BG164" i="2"/>
  <c r="BF164" i="2"/>
  <c r="AA164" i="2"/>
  <c r="Y164" i="2"/>
  <c r="W164" i="2"/>
  <c r="W162" i="2" s="1"/>
  <c r="BK164" i="2"/>
  <c r="N164" i="2"/>
  <c r="BE164" i="2"/>
  <c r="BI163" i="2"/>
  <c r="BH163" i="2"/>
  <c r="BG163" i="2"/>
  <c r="BF163" i="2"/>
  <c r="AA163" i="2"/>
  <c r="AA162" i="2" s="1"/>
  <c r="Y163" i="2"/>
  <c r="W163" i="2"/>
  <c r="BK163" i="2"/>
  <c r="N163" i="2"/>
  <c r="BE163" i="2" s="1"/>
  <c r="Y162" i="2"/>
  <c r="BI160" i="2"/>
  <c r="BH160" i="2"/>
  <c r="BG160" i="2"/>
  <c r="BF160" i="2"/>
  <c r="AA160" i="2"/>
  <c r="Y160" i="2"/>
  <c r="W160" i="2"/>
  <c r="BK160" i="2"/>
  <c r="N160" i="2"/>
  <c r="BE160" i="2" s="1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AA157" i="2"/>
  <c r="Y157" i="2"/>
  <c r="W157" i="2"/>
  <c r="BK157" i="2"/>
  <c r="N157" i="2"/>
  <c r="BE157" i="2" s="1"/>
  <c r="BI156" i="2"/>
  <c r="BH156" i="2"/>
  <c r="BG156" i="2"/>
  <c r="BF156" i="2"/>
  <c r="AA156" i="2"/>
  <c r="Y156" i="2"/>
  <c r="W156" i="2"/>
  <c r="BK156" i="2"/>
  <c r="N156" i="2"/>
  <c r="BE156" i="2" s="1"/>
  <c r="BI155" i="2"/>
  <c r="BH155" i="2"/>
  <c r="BG155" i="2"/>
  <c r="BF155" i="2"/>
  <c r="AA155" i="2"/>
  <c r="Y155" i="2"/>
  <c r="W155" i="2"/>
  <c r="BK155" i="2"/>
  <c r="N155" i="2"/>
  <c r="BE155" i="2"/>
  <c r="BI154" i="2"/>
  <c r="BH154" i="2"/>
  <c r="BG154" i="2"/>
  <c r="BF154" i="2"/>
  <c r="AA154" i="2"/>
  <c r="Y154" i="2"/>
  <c r="W154" i="2"/>
  <c r="BK154" i="2"/>
  <c r="N154" i="2"/>
  <c r="BE154" i="2" s="1"/>
  <c r="BI153" i="2"/>
  <c r="BH153" i="2"/>
  <c r="BG153" i="2"/>
  <c r="BF153" i="2"/>
  <c r="AA153" i="2"/>
  <c r="Y153" i="2"/>
  <c r="W153" i="2"/>
  <c r="BK153" i="2"/>
  <c r="N153" i="2"/>
  <c r="BE153" i="2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 s="1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AA149" i="2"/>
  <c r="Y149" i="2"/>
  <c r="W149" i="2"/>
  <c r="BK149" i="2"/>
  <c r="N149" i="2"/>
  <c r="BE149" i="2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BK147" i="2"/>
  <c r="N147" i="2"/>
  <c r="BE147" i="2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W134" i="2"/>
  <c r="BK134" i="2"/>
  <c r="N134" i="2"/>
  <c r="BE134" i="2" s="1"/>
  <c r="BI133" i="2"/>
  <c r="BH133" i="2"/>
  <c r="BG133" i="2"/>
  <c r="BF133" i="2"/>
  <c r="AA133" i="2"/>
  <c r="Y133" i="2"/>
  <c r="W133" i="2"/>
  <c r="BK133" i="2"/>
  <c r="N133" i="2"/>
  <c r="BE133" i="2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AA131" i="2"/>
  <c r="Y131" i="2"/>
  <c r="W131" i="2"/>
  <c r="BK131" i="2"/>
  <c r="N131" i="2"/>
  <c r="BE131" i="2" s="1"/>
  <c r="BI130" i="2"/>
  <c r="BH130" i="2"/>
  <c r="BG130" i="2"/>
  <c r="BF130" i="2"/>
  <c r="AA130" i="2"/>
  <c r="Y130" i="2"/>
  <c r="W130" i="2"/>
  <c r="BK130" i="2"/>
  <c r="N130" i="2"/>
  <c r="BE130" i="2" s="1"/>
  <c r="BI128" i="2"/>
  <c r="BH128" i="2"/>
  <c r="BG128" i="2"/>
  <c r="BF128" i="2"/>
  <c r="AA128" i="2"/>
  <c r="Y128" i="2"/>
  <c r="W128" i="2"/>
  <c r="BK128" i="2"/>
  <c r="N128" i="2"/>
  <c r="BE128" i="2"/>
  <c r="BI127" i="2"/>
  <c r="BH127" i="2"/>
  <c r="BG127" i="2"/>
  <c r="BF127" i="2"/>
  <c r="AA127" i="2"/>
  <c r="Y127" i="2"/>
  <c r="W127" i="2"/>
  <c r="BK127" i="2"/>
  <c r="N127" i="2"/>
  <c r="BE127" i="2" s="1"/>
  <c r="BI126" i="2"/>
  <c r="BH126" i="2"/>
  <c r="BG126" i="2"/>
  <c r="BF126" i="2"/>
  <c r="AA126" i="2"/>
  <c r="Y126" i="2"/>
  <c r="W126" i="2"/>
  <c r="BK126" i="2"/>
  <c r="N126" i="2"/>
  <c r="BE126" i="2"/>
  <c r="BI125" i="2"/>
  <c r="BH125" i="2"/>
  <c r="BG125" i="2"/>
  <c r="BF125" i="2"/>
  <c r="AA125" i="2"/>
  <c r="AA124" i="2" s="1"/>
  <c r="Y125" i="2"/>
  <c r="Y124" i="2"/>
  <c r="W125" i="2"/>
  <c r="BK125" i="2"/>
  <c r="N125" i="2"/>
  <c r="BE125" i="2"/>
  <c r="BI122" i="2"/>
  <c r="BH122" i="2"/>
  <c r="BG122" i="2"/>
  <c r="BF122" i="2"/>
  <c r="AA122" i="2"/>
  <c r="Y122" i="2"/>
  <c r="W122" i="2"/>
  <c r="BK122" i="2"/>
  <c r="N122" i="2"/>
  <c r="BE122" i="2"/>
  <c r="BI120" i="2"/>
  <c r="BH120" i="2"/>
  <c r="BG120" i="2"/>
  <c r="BF120" i="2"/>
  <c r="AA120" i="2"/>
  <c r="Y120" i="2"/>
  <c r="W120" i="2"/>
  <c r="BK120" i="2"/>
  <c r="N120" i="2"/>
  <c r="BE120" i="2" s="1"/>
  <c r="BI119" i="2"/>
  <c r="BH119" i="2"/>
  <c r="H35" i="2" s="1"/>
  <c r="BC88" i="1" s="1"/>
  <c r="BG119" i="2"/>
  <c r="BF119" i="2"/>
  <c r="AA119" i="2"/>
  <c r="AA118" i="2" s="1"/>
  <c r="AA117" i="2" s="1"/>
  <c r="Y119" i="2"/>
  <c r="Y118" i="2" s="1"/>
  <c r="Y117" i="2" s="1"/>
  <c r="W119" i="2"/>
  <c r="W118" i="2" s="1"/>
  <c r="W117" i="2" s="1"/>
  <c r="BK119" i="2"/>
  <c r="BK118" i="2" s="1"/>
  <c r="N119" i="2"/>
  <c r="BE119" i="2" s="1"/>
  <c r="M113" i="2"/>
  <c r="F113" i="2"/>
  <c r="M112" i="2"/>
  <c r="F112" i="2"/>
  <c r="F110" i="2"/>
  <c r="F108" i="2"/>
  <c r="M28" i="2"/>
  <c r="AS88" i="1" s="1"/>
  <c r="AS87" i="1" s="1"/>
  <c r="M84" i="2"/>
  <c r="F84" i="2"/>
  <c r="M83" i="2"/>
  <c r="F83" i="2"/>
  <c r="F81" i="2"/>
  <c r="F79" i="2"/>
  <c r="O9" i="2"/>
  <c r="M110" i="2" s="1"/>
  <c r="F6" i="2"/>
  <c r="F78" i="2" s="1"/>
  <c r="AK27" i="1"/>
  <c r="AM83" i="1"/>
  <c r="L83" i="1"/>
  <c r="AM82" i="1"/>
  <c r="L82" i="1"/>
  <c r="AM80" i="1"/>
  <c r="L80" i="1"/>
  <c r="L78" i="1"/>
  <c r="L77" i="1"/>
  <c r="N220" i="13" l="1"/>
  <c r="N99" i="13" s="1"/>
  <c r="BK182" i="13"/>
  <c r="N182" i="13" s="1"/>
  <c r="N94" i="13" s="1"/>
  <c r="H36" i="13"/>
  <c r="BD99" i="1" s="1"/>
  <c r="BK171" i="13"/>
  <c r="N171" i="13" s="1"/>
  <c r="N92" i="13" s="1"/>
  <c r="BK153" i="13"/>
  <c r="N153" i="13" s="1"/>
  <c r="N91" i="13" s="1"/>
  <c r="M32" i="13"/>
  <c r="AV99" i="1" s="1"/>
  <c r="W124" i="2"/>
  <c r="W123" i="2" s="1"/>
  <c r="Y172" i="2"/>
  <c r="Y123" i="2" s="1"/>
  <c r="Y116" i="2" s="1"/>
  <c r="F107" i="2"/>
  <c r="AA172" i="2"/>
  <c r="AA123" i="2" s="1"/>
  <c r="AA116" i="2" s="1"/>
  <c r="BK190" i="15"/>
  <c r="N190" i="15" s="1"/>
  <c r="N95" i="15" s="1"/>
  <c r="H35" i="15"/>
  <c r="BC101" i="1" s="1"/>
  <c r="BK172" i="15"/>
  <c r="N172" i="15" s="1"/>
  <c r="N93" i="15" s="1"/>
  <c r="H32" i="15"/>
  <c r="AZ101" i="1" s="1"/>
  <c r="H34" i="15"/>
  <c r="BB101" i="1" s="1"/>
  <c r="BK155" i="15"/>
  <c r="N155" i="15" s="1"/>
  <c r="N91" i="15" s="1"/>
  <c r="BK162" i="14"/>
  <c r="N162" i="14" s="1"/>
  <c r="N92" i="14" s="1"/>
  <c r="BK145" i="14"/>
  <c r="N145" i="14" s="1"/>
  <c r="N91" i="14" s="1"/>
  <c r="H34" i="14"/>
  <c r="BB100" i="1" s="1"/>
  <c r="H36" i="14"/>
  <c r="BD100" i="1" s="1"/>
  <c r="M32" i="14"/>
  <c r="AV100" i="1" s="1"/>
  <c r="BK184" i="12"/>
  <c r="N184" i="12" s="1"/>
  <c r="N92" i="12" s="1"/>
  <c r="BK149" i="12"/>
  <c r="N149" i="12" s="1"/>
  <c r="N91" i="12" s="1"/>
  <c r="H34" i="12"/>
  <c r="BB98" i="1" s="1"/>
  <c r="H35" i="12"/>
  <c r="BC98" i="1" s="1"/>
  <c r="H36" i="12"/>
  <c r="BD98" i="1" s="1"/>
  <c r="BK198" i="11"/>
  <c r="BK197" i="11" s="1"/>
  <c r="N197" i="11" s="1"/>
  <c r="N95" i="11" s="1"/>
  <c r="BK179" i="11"/>
  <c r="N179" i="11" s="1"/>
  <c r="N93" i="11" s="1"/>
  <c r="H34" i="11"/>
  <c r="BB97" i="1" s="1"/>
  <c r="BK159" i="11"/>
  <c r="N159" i="11" s="1"/>
  <c r="N91" i="11" s="1"/>
  <c r="H33" i="11"/>
  <c r="BA97" i="1" s="1"/>
  <c r="H35" i="11"/>
  <c r="BC97" i="1" s="1"/>
  <c r="H36" i="11"/>
  <c r="BD97" i="1" s="1"/>
  <c r="H32" i="11"/>
  <c r="AZ97" i="1" s="1"/>
  <c r="H35" i="10"/>
  <c r="BC96" i="1" s="1"/>
  <c r="M33" i="10"/>
  <c r="AW96" i="1" s="1"/>
  <c r="BK114" i="10"/>
  <c r="N114" i="10" s="1"/>
  <c r="N90" i="10" s="1"/>
  <c r="H33" i="10"/>
  <c r="BA96" i="1" s="1"/>
  <c r="H34" i="10"/>
  <c r="BB96" i="1" s="1"/>
  <c r="H36" i="10"/>
  <c r="BD96" i="1" s="1"/>
  <c r="BK203" i="9"/>
  <c r="N203" i="9" s="1"/>
  <c r="N93" i="9" s="1"/>
  <c r="BK189" i="9"/>
  <c r="N189" i="9" s="1"/>
  <c r="N92" i="9" s="1"/>
  <c r="BK118" i="9"/>
  <c r="H33" i="9"/>
  <c r="BA95" i="1" s="1"/>
  <c r="H36" i="9"/>
  <c r="BD95" i="1" s="1"/>
  <c r="BK385" i="8"/>
  <c r="N385" i="8" s="1"/>
  <c r="N94" i="8" s="1"/>
  <c r="BK238" i="8"/>
  <c r="N238" i="8" s="1"/>
  <c r="N93" i="8" s="1"/>
  <c r="BK227" i="8"/>
  <c r="N227" i="8" s="1"/>
  <c r="N92" i="8" s="1"/>
  <c r="M33" i="8"/>
  <c r="AW94" i="1" s="1"/>
  <c r="BK118" i="8"/>
  <c r="H36" i="8"/>
  <c r="BD94" i="1" s="1"/>
  <c r="H35" i="8"/>
  <c r="BC94" i="1" s="1"/>
  <c r="H34" i="8"/>
  <c r="BB94" i="1" s="1"/>
  <c r="BK274" i="7"/>
  <c r="N274" i="7" s="1"/>
  <c r="N99" i="7" s="1"/>
  <c r="BK219" i="7"/>
  <c r="H35" i="7"/>
  <c r="BC93" i="1" s="1"/>
  <c r="BK185" i="7"/>
  <c r="N185" i="7" s="1"/>
  <c r="N93" i="7" s="1"/>
  <c r="M33" i="7"/>
  <c r="AW93" i="1" s="1"/>
  <c r="H36" i="7"/>
  <c r="BD93" i="1" s="1"/>
  <c r="H33" i="7"/>
  <c r="BA93" i="1" s="1"/>
  <c r="H34" i="7"/>
  <c r="BB93" i="1" s="1"/>
  <c r="BK209" i="6"/>
  <c r="N209" i="6" s="1"/>
  <c r="N97" i="6" s="1"/>
  <c r="BK205" i="6"/>
  <c r="N205" i="6" s="1"/>
  <c r="N96" i="6" s="1"/>
  <c r="BK180" i="6"/>
  <c r="N180" i="6" s="1"/>
  <c r="N95" i="6" s="1"/>
  <c r="BK169" i="6"/>
  <c r="N169" i="6" s="1"/>
  <c r="N92" i="6" s="1"/>
  <c r="BK120" i="6"/>
  <c r="BK119" i="6" s="1"/>
  <c r="N119" i="6" s="1"/>
  <c r="N89" i="6" s="1"/>
  <c r="M32" i="6"/>
  <c r="AV92" i="1" s="1"/>
  <c r="H34" i="6"/>
  <c r="BB92" i="1" s="1"/>
  <c r="H35" i="6"/>
  <c r="BC92" i="1" s="1"/>
  <c r="BK190" i="5"/>
  <c r="N190" i="5" s="1"/>
  <c r="N92" i="5" s="1"/>
  <c r="BK180" i="5"/>
  <c r="N180" i="5" s="1"/>
  <c r="N91" i="5" s="1"/>
  <c r="H34" i="5"/>
  <c r="BB91" i="1" s="1"/>
  <c r="H35" i="5"/>
  <c r="BC91" i="1" s="1"/>
  <c r="M33" i="5"/>
  <c r="AW91" i="1" s="1"/>
  <c r="M32" i="5"/>
  <c r="AV91" i="1" s="1"/>
  <c r="H33" i="5"/>
  <c r="BA91" i="1" s="1"/>
  <c r="BK117" i="4"/>
  <c r="N117" i="4" s="1"/>
  <c r="N90" i="4" s="1"/>
  <c r="H35" i="4"/>
  <c r="BC90" i="1" s="1"/>
  <c r="H34" i="4"/>
  <c r="BB90" i="1" s="1"/>
  <c r="H33" i="4"/>
  <c r="BA90" i="1" s="1"/>
  <c r="BK321" i="3"/>
  <c r="N321" i="3" s="1"/>
  <c r="N94" i="3" s="1"/>
  <c r="BK239" i="3"/>
  <c r="N239" i="3" s="1"/>
  <c r="N93" i="3" s="1"/>
  <c r="BK182" i="3"/>
  <c r="N182" i="3" s="1"/>
  <c r="N92" i="3" s="1"/>
  <c r="H34" i="3"/>
  <c r="BB89" i="1" s="1"/>
  <c r="BK118" i="3"/>
  <c r="H33" i="3"/>
  <c r="BA89" i="1" s="1"/>
  <c r="H35" i="3"/>
  <c r="BC89" i="1" s="1"/>
  <c r="M33" i="3"/>
  <c r="AW89" i="1" s="1"/>
  <c r="H36" i="3"/>
  <c r="BD89" i="1" s="1"/>
  <c r="BK172" i="2"/>
  <c r="N172" i="2" s="1"/>
  <c r="N95" i="2" s="1"/>
  <c r="BK162" i="2"/>
  <c r="N162" i="2" s="1"/>
  <c r="N93" i="2" s="1"/>
  <c r="BK124" i="2"/>
  <c r="M33" i="2"/>
  <c r="AW88" i="1" s="1"/>
  <c r="H33" i="2"/>
  <c r="BA88" i="1" s="1"/>
  <c r="H34" i="2"/>
  <c r="BB88" i="1" s="1"/>
  <c r="H36" i="2"/>
  <c r="BD88" i="1" s="1"/>
  <c r="N118" i="3"/>
  <c r="N90" i="3" s="1"/>
  <c r="H32" i="2"/>
  <c r="AZ88" i="1" s="1"/>
  <c r="M32" i="2"/>
  <c r="AV88" i="1" s="1"/>
  <c r="H32" i="3"/>
  <c r="AZ89" i="1" s="1"/>
  <c r="M32" i="3"/>
  <c r="AV89" i="1" s="1"/>
  <c r="AA117" i="3"/>
  <c r="AA116" i="3" s="1"/>
  <c r="M32" i="4"/>
  <c r="AV90" i="1" s="1"/>
  <c r="H32" i="4"/>
  <c r="AZ90" i="1" s="1"/>
  <c r="W116" i="4"/>
  <c r="W115" i="4" s="1"/>
  <c r="AU90" i="1" s="1"/>
  <c r="W116" i="2"/>
  <c r="AU88" i="1" s="1"/>
  <c r="W117" i="3"/>
  <c r="W116" i="3" s="1"/>
  <c r="AU89" i="1" s="1"/>
  <c r="BK117" i="2"/>
  <c r="N118" i="2"/>
  <c r="N90" i="2" s="1"/>
  <c r="H36" i="4"/>
  <c r="BD90" i="1" s="1"/>
  <c r="W115" i="5"/>
  <c r="W114" i="5" s="1"/>
  <c r="AU91" i="1" s="1"/>
  <c r="M81" i="2"/>
  <c r="M81" i="3"/>
  <c r="AA185" i="4"/>
  <c r="AA116" i="4" s="1"/>
  <c r="AA115" i="4" s="1"/>
  <c r="W185" i="4"/>
  <c r="M33" i="4"/>
  <c r="AW90" i="1" s="1"/>
  <c r="H32" i="5"/>
  <c r="AZ91" i="1" s="1"/>
  <c r="M33" i="6"/>
  <c r="AW92" i="1" s="1"/>
  <c r="Y179" i="6"/>
  <c r="Y118" i="6" s="1"/>
  <c r="AA121" i="7"/>
  <c r="N219" i="7"/>
  <c r="N97" i="7" s="1"/>
  <c r="BK218" i="7"/>
  <c r="N218" i="7" s="1"/>
  <c r="N96" i="7" s="1"/>
  <c r="AA218" i="7"/>
  <c r="W218" i="7"/>
  <c r="BK115" i="5"/>
  <c r="H32" i="7"/>
  <c r="AZ93" i="1" s="1"/>
  <c r="W120" i="7"/>
  <c r="AU93" i="1" s="1"/>
  <c r="N205" i="7"/>
  <c r="N95" i="7" s="1"/>
  <c r="BK204" i="7"/>
  <c r="N204" i="7" s="1"/>
  <c r="N94" i="7" s="1"/>
  <c r="M32" i="8"/>
  <c r="AV94" i="1" s="1"/>
  <c r="H32" i="8"/>
  <c r="AZ94" i="1" s="1"/>
  <c r="AA117" i="8"/>
  <c r="AA116" i="8" s="1"/>
  <c r="H32" i="6"/>
  <c r="AZ92" i="1" s="1"/>
  <c r="N120" i="6"/>
  <c r="N90" i="6" s="1"/>
  <c r="F111" i="7"/>
  <c r="H33" i="8"/>
  <c r="BA94" i="1" s="1"/>
  <c r="W238" i="8"/>
  <c r="W117" i="9"/>
  <c r="W116" i="9" s="1"/>
  <c r="AU95" i="1" s="1"/>
  <c r="Y120" i="13"/>
  <c r="M32" i="7"/>
  <c r="AV93" i="1" s="1"/>
  <c r="W227" i="8"/>
  <c r="W117" i="8" s="1"/>
  <c r="W116" i="8" s="1"/>
  <c r="AU94" i="1" s="1"/>
  <c r="M32" i="10"/>
  <c r="AV96" i="1" s="1"/>
  <c r="AT96" i="1" s="1"/>
  <c r="H32" i="10"/>
  <c r="AZ96" i="1" s="1"/>
  <c r="M32" i="9"/>
  <c r="AV95" i="1" s="1"/>
  <c r="AT95" i="1" s="1"/>
  <c r="H32" i="9"/>
  <c r="AZ95" i="1" s="1"/>
  <c r="AA238" i="8"/>
  <c r="N118" i="9"/>
  <c r="N90" i="9" s="1"/>
  <c r="Y118" i="11"/>
  <c r="Y117" i="11" s="1"/>
  <c r="M110" i="9"/>
  <c r="M106" i="10"/>
  <c r="M32" i="11"/>
  <c r="AV97" i="1" s="1"/>
  <c r="N119" i="11"/>
  <c r="N90" i="11" s="1"/>
  <c r="N198" i="11"/>
  <c r="N96" i="11" s="1"/>
  <c r="Y198" i="11"/>
  <c r="Y197" i="11" s="1"/>
  <c r="H32" i="12"/>
  <c r="AZ98" i="1" s="1"/>
  <c r="H32" i="13"/>
  <c r="AZ99" i="1" s="1"/>
  <c r="W121" i="13"/>
  <c r="W120" i="13" s="1"/>
  <c r="AU99" i="1" s="1"/>
  <c r="W114" i="14"/>
  <c r="W113" i="14" s="1"/>
  <c r="AU100" i="1" s="1"/>
  <c r="H33" i="14"/>
  <c r="BA100" i="1" s="1"/>
  <c r="M33" i="14"/>
  <c r="AW100" i="1" s="1"/>
  <c r="H35" i="14"/>
  <c r="BC100" i="1" s="1"/>
  <c r="F107" i="15"/>
  <c r="F78" i="15"/>
  <c r="M32" i="15"/>
  <c r="AV101" i="1" s="1"/>
  <c r="BK118" i="15"/>
  <c r="H33" i="12"/>
  <c r="BA98" i="1" s="1"/>
  <c r="M33" i="12"/>
  <c r="AW98" i="1" s="1"/>
  <c r="F78" i="11"/>
  <c r="F104" i="12"/>
  <c r="F78" i="12"/>
  <c r="AA114" i="12"/>
  <c r="AA113" i="12" s="1"/>
  <c r="Y114" i="12"/>
  <c r="Y113" i="12" s="1"/>
  <c r="H35" i="13"/>
  <c r="BC99" i="1" s="1"/>
  <c r="Y204" i="13"/>
  <c r="Y203" i="13" s="1"/>
  <c r="F104" i="14"/>
  <c r="F78" i="14"/>
  <c r="BK115" i="14"/>
  <c r="H33" i="15"/>
  <c r="BA101" i="1" s="1"/>
  <c r="M33" i="15"/>
  <c r="AW101" i="1" s="1"/>
  <c r="M33" i="11"/>
  <c r="AW97" i="1" s="1"/>
  <c r="BK174" i="11"/>
  <c r="N174" i="11" s="1"/>
  <c r="N92" i="11" s="1"/>
  <c r="M32" i="12"/>
  <c r="AV98" i="1" s="1"/>
  <c r="BK115" i="12"/>
  <c r="BK122" i="13"/>
  <c r="M33" i="13"/>
  <c r="AW99" i="1" s="1"/>
  <c r="BK204" i="13"/>
  <c r="H32" i="14"/>
  <c r="AZ100" i="1" s="1"/>
  <c r="Y117" i="15"/>
  <c r="Y116" i="15" s="1"/>
  <c r="H33" i="13"/>
  <c r="BA99" i="1" s="1"/>
  <c r="AT99" i="1" l="1"/>
  <c r="BK123" i="2"/>
  <c r="N123" i="2" s="1"/>
  <c r="N91" i="2" s="1"/>
  <c r="AT100" i="1"/>
  <c r="AT97" i="1"/>
  <c r="BK113" i="10"/>
  <c r="BK117" i="9"/>
  <c r="N117" i="9" s="1"/>
  <c r="N89" i="9" s="1"/>
  <c r="BK117" i="8"/>
  <c r="N117" i="8" s="1"/>
  <c r="N89" i="8" s="1"/>
  <c r="AT94" i="1"/>
  <c r="N118" i="8"/>
  <c r="N90" i="8" s="1"/>
  <c r="BK121" i="7"/>
  <c r="BK120" i="7" s="1"/>
  <c r="N120" i="7" s="1"/>
  <c r="N88" i="7" s="1"/>
  <c r="AT93" i="1"/>
  <c r="BK179" i="6"/>
  <c r="N179" i="6" s="1"/>
  <c r="N94" i="6" s="1"/>
  <c r="AT92" i="1"/>
  <c r="AT91" i="1"/>
  <c r="BK116" i="4"/>
  <c r="BK115" i="4" s="1"/>
  <c r="N115" i="4" s="1"/>
  <c r="N88" i="4" s="1"/>
  <c r="BK117" i="3"/>
  <c r="N117" i="3" s="1"/>
  <c r="N89" i="3" s="1"/>
  <c r="BB87" i="1"/>
  <c r="W33" i="1" s="1"/>
  <c r="AT89" i="1"/>
  <c r="BC87" i="1"/>
  <c r="W34" i="1" s="1"/>
  <c r="AT88" i="1"/>
  <c r="N124" i="2"/>
  <c r="N92" i="2" s="1"/>
  <c r="BA87" i="1"/>
  <c r="W32" i="1" s="1"/>
  <c r="BD87" i="1"/>
  <c r="W35" i="1" s="1"/>
  <c r="N115" i="5"/>
  <c r="N89" i="5" s="1"/>
  <c r="BK114" i="5"/>
  <c r="N114" i="5" s="1"/>
  <c r="N88" i="5" s="1"/>
  <c r="BK114" i="14"/>
  <c r="N115" i="14"/>
  <c r="N90" i="14" s="1"/>
  <c r="BK117" i="15"/>
  <c r="N118" i="15"/>
  <c r="N90" i="15" s="1"/>
  <c r="BK121" i="13"/>
  <c r="N122" i="13"/>
  <c r="N90" i="13" s="1"/>
  <c r="AT101" i="1"/>
  <c r="BK112" i="10"/>
  <c r="N112" i="10" s="1"/>
  <c r="N88" i="10" s="1"/>
  <c r="N113" i="10"/>
  <c r="N89" i="10" s="1"/>
  <c r="BK118" i="11"/>
  <c r="BK118" i="6"/>
  <c r="N118" i="6" s="1"/>
  <c r="N88" i="6" s="1"/>
  <c r="N116" i="4"/>
  <c r="N89" i="4" s="1"/>
  <c r="BK116" i="9"/>
  <c r="N116" i="9" s="1"/>
  <c r="N88" i="9" s="1"/>
  <c r="AZ87" i="1"/>
  <c r="BK203" i="13"/>
  <c r="N203" i="13" s="1"/>
  <c r="N96" i="13" s="1"/>
  <c r="N204" i="13"/>
  <c r="N97" i="13" s="1"/>
  <c r="AT98" i="1"/>
  <c r="AA120" i="7"/>
  <c r="N117" i="2"/>
  <c r="N89" i="2" s="1"/>
  <c r="AU87" i="1"/>
  <c r="AT90" i="1"/>
  <c r="BK114" i="12"/>
  <c r="N115" i="12"/>
  <c r="N90" i="12" s="1"/>
  <c r="BK116" i="2" l="1"/>
  <c r="N116" i="2" s="1"/>
  <c r="N88" i="2" s="1"/>
  <c r="M27" i="2" s="1"/>
  <c r="M30" i="2" s="1"/>
  <c r="BK116" i="8"/>
  <c r="N116" i="8" s="1"/>
  <c r="N88" i="8" s="1"/>
  <c r="L99" i="8" s="1"/>
  <c r="N121" i="7"/>
  <c r="N89" i="7" s="1"/>
  <c r="AX87" i="1"/>
  <c r="BK116" i="3"/>
  <c r="N116" i="3" s="1"/>
  <c r="N88" i="3" s="1"/>
  <c r="M27" i="3" s="1"/>
  <c r="M30" i="3" s="1"/>
  <c r="AY87" i="1"/>
  <c r="AW87" i="1"/>
  <c r="AK32" i="1" s="1"/>
  <c r="BK113" i="12"/>
  <c r="N113" i="12" s="1"/>
  <c r="N88" i="12" s="1"/>
  <c r="N114" i="12"/>
  <c r="N89" i="12" s="1"/>
  <c r="L98" i="4"/>
  <c r="M27" i="4"/>
  <c r="M30" i="4" s="1"/>
  <c r="BK120" i="13"/>
  <c r="N120" i="13" s="1"/>
  <c r="N88" i="13" s="1"/>
  <c r="N121" i="13"/>
  <c r="N89" i="13" s="1"/>
  <c r="BK113" i="14"/>
  <c r="N113" i="14" s="1"/>
  <c r="N88" i="14" s="1"/>
  <c r="N114" i="14"/>
  <c r="N89" i="14" s="1"/>
  <c r="L99" i="2"/>
  <c r="AV87" i="1"/>
  <c r="W31" i="1"/>
  <c r="M27" i="10"/>
  <c r="M30" i="10" s="1"/>
  <c r="L95" i="10"/>
  <c r="L97" i="5"/>
  <c r="M27" i="5"/>
  <c r="M30" i="5" s="1"/>
  <c r="M27" i="6"/>
  <c r="M30" i="6" s="1"/>
  <c r="L101" i="6"/>
  <c r="BK116" i="15"/>
  <c r="N116" i="15" s="1"/>
  <c r="N88" i="15" s="1"/>
  <c r="N117" i="15"/>
  <c r="N89" i="15" s="1"/>
  <c r="M27" i="9"/>
  <c r="M30" i="9" s="1"/>
  <c r="L99" i="9"/>
  <c r="N118" i="11"/>
  <c r="N89" i="11" s="1"/>
  <c r="BK117" i="11"/>
  <c r="N117" i="11" s="1"/>
  <c r="N88" i="11" s="1"/>
  <c r="M27" i="7"/>
  <c r="M30" i="7" s="1"/>
  <c r="L103" i="7"/>
  <c r="M27" i="8" l="1"/>
  <c r="M30" i="8" s="1"/>
  <c r="L38" i="8" s="1"/>
  <c r="L99" i="3"/>
  <c r="AG93" i="1"/>
  <c r="AN93" i="1" s="1"/>
  <c r="L38" i="7"/>
  <c r="AG92" i="1"/>
  <c r="AN92" i="1" s="1"/>
  <c r="L38" i="6"/>
  <c r="AG96" i="1"/>
  <c r="AN96" i="1" s="1"/>
  <c r="L38" i="10"/>
  <c r="AG88" i="1"/>
  <c r="L38" i="2"/>
  <c r="M27" i="14"/>
  <c r="M30" i="14" s="1"/>
  <c r="L96" i="14"/>
  <c r="M27" i="12"/>
  <c r="M30" i="12" s="1"/>
  <c r="L96" i="12"/>
  <c r="M27" i="11"/>
  <c r="M30" i="11" s="1"/>
  <c r="L100" i="11"/>
  <c r="L38" i="5"/>
  <c r="AG91" i="1"/>
  <c r="AN91" i="1" s="1"/>
  <c r="AG95" i="1"/>
  <c r="AN95" i="1" s="1"/>
  <c r="L38" i="9"/>
  <c r="M27" i="15"/>
  <c r="M30" i="15" s="1"/>
  <c r="L99" i="15"/>
  <c r="AT87" i="1"/>
  <c r="AK31" i="1"/>
  <c r="AG89" i="1"/>
  <c r="AN89" i="1" s="1"/>
  <c r="L38" i="3"/>
  <c r="M27" i="13"/>
  <c r="M30" i="13" s="1"/>
  <c r="L103" i="13"/>
  <c r="L38" i="4"/>
  <c r="AG90" i="1"/>
  <c r="AN90" i="1" s="1"/>
  <c r="AG94" i="1" l="1"/>
  <c r="AN94" i="1" s="1"/>
  <c r="AG99" i="1"/>
  <c r="AN99" i="1" s="1"/>
  <c r="L38" i="13"/>
  <c r="AG97" i="1"/>
  <c r="AN97" i="1" s="1"/>
  <c r="L38" i="11"/>
  <c r="AG100" i="1"/>
  <c r="AN100" i="1" s="1"/>
  <c r="L38" i="14"/>
  <c r="AG101" i="1"/>
  <c r="AN101" i="1" s="1"/>
  <c r="L38" i="15"/>
  <c r="AG98" i="1"/>
  <c r="AN98" i="1" s="1"/>
  <c r="L38" i="12"/>
  <c r="AN88" i="1"/>
  <c r="AG87" i="1" l="1"/>
  <c r="AN87" i="1" l="1"/>
  <c r="AN105" i="1" s="1"/>
  <c r="AG105" i="1"/>
  <c r="AK26" i="1"/>
  <c r="AK29" i="1" s="1"/>
  <c r="AK37" i="1" s="1"/>
</calcChain>
</file>

<file path=xl/sharedStrings.xml><?xml version="1.0" encoding="utf-8"?>
<sst xmlns="http://schemas.openxmlformats.org/spreadsheetml/2006/main" count="19229" uniqueCount="2441">
  <si>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</si>
  <si>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</si>
  <si>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</si>
  <si>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</si>
  <si>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</si>
  <si>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</si>
  <si>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</si>
  <si>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</si>
  <si>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</si>
  <si>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</si>
  <si>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</si>
  <si>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</si>
  <si>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</si>
  <si>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</si>
  <si>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</si>
  <si>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</si>
  <si>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03</t>
  </si>
  <si>
    <t>Stavba:</t>
  </si>
  <si>
    <t>JIžní předpolí Písecké brány Komplet</t>
  </si>
  <si>
    <t>JKSO:</t>
  </si>
  <si>
    <t>CC-CZ:</t>
  </si>
  <si>
    <t>Místo:</t>
  </si>
  <si>
    <t xml:space="preserve"> </t>
  </si>
  <si>
    <t>Datum:</t>
  </si>
  <si>
    <t>1.9.2017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</si>
  <si>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</si>
  <si>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</si>
  <si>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</si>
  <si>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</si>
  <si>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</si>
  <si>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</si>
  <si>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</si>
  <si>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</si>
  <si>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</si>
  <si>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</si>
  <si>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</si>
  <si>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</si>
  <si>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</si>
  <si>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</si>
  <si>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</si>
  <si>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</si>
  <si>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</si>
  <si>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</si>
  <si>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</si>
  <si>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</si>
  <si>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</si>
  <si>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</si>
  <si>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</si>
  <si>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</si>
  <si>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</si>
  <si>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</si>
  <si>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</si>
  <si>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</si>
  <si>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</si>
  <si>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</si>
  <si>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</si>
  <si>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</si>
  <si>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</si>
  <si>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</si>
  <si>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</si>
  <si>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</si>
  <si>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</si>
  <si>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</si>
  <si>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</si>
  <si>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</si>
  <si>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</si>
  <si>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</si>
  <si>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</si>
  <si>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</si>
  <si>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</si>
  <si>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</si>
  <si>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</si>
  <si>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</si>
  <si>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</si>
  <si>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</si>
  <si>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{a1231bcf-5bfa-4bd4-86bb-4bcdda5080a9}</t>
  </si>
  <si>
    <t>{00000000-0000-0000-0000-000000000000}</t>
  </si>
  <si>
    <t>/</t>
  </si>
  <si>
    <t>001</t>
  </si>
  <si>
    <t>SO 001 - Vedlejší náklady</t>
  </si>
  <si>
    <t>1</t>
  </si>
  <si>
    <t>{d7b95d72-129e-4946-9849-65141eabf0e9}</t>
  </si>
  <si>
    <t>101</t>
  </si>
  <si>
    <t>SO 101 - Komunikace a zpevněné plochy</t>
  </si>
  <si>
    <t>{e37963ca-1d82-4587-a1d5-2281613c0c6e}</t>
  </si>
  <si>
    <t>301</t>
  </si>
  <si>
    <t>SO 301 - Kanalizační přípojka technologické šachty fontány</t>
  </si>
  <si>
    <t>{a35ebad5-819a-4372-bd89-0a73c2358a3e}</t>
  </si>
  <si>
    <t>302</t>
  </si>
  <si>
    <t>SO 302 - Odvodnění komunikací</t>
  </si>
  <si>
    <t>{c536b8e1-248d-4712-88fc-60314ae40f43}</t>
  </si>
  <si>
    <t>401</t>
  </si>
  <si>
    <t>SO 401 - Elektropřípojka fontány</t>
  </si>
  <si>
    <t>{aaec45d8-7a8f-478e-8feb-97987c2c9965}</t>
  </si>
  <si>
    <t>402</t>
  </si>
  <si>
    <t>SO 402 - Úprava veřejného osvětlení</t>
  </si>
  <si>
    <t>{3f7d1765-01cf-4474-9a55-ddff3e4eb4a3}</t>
  </si>
  <si>
    <t>501</t>
  </si>
  <si>
    <t>SO 501 - Přeložka vodovodních řadů DN 100, DN 200 v předprostoru Písecké brány</t>
  </si>
  <si>
    <t>{9bc5fb5f-a47c-4090-8259-0a908cf25d4b}</t>
  </si>
  <si>
    <t>502</t>
  </si>
  <si>
    <t>SO 502 - Vodovodní  přípojka technologické šachty fontány</t>
  </si>
  <si>
    <t>{14d92376-3977-4cce-8cc8-341abb187f31}</t>
  </si>
  <si>
    <t>701</t>
  </si>
  <si>
    <t xml:space="preserve">SO 701 - Kácení a likvidace zeleně </t>
  </si>
  <si>
    <t>{811cad1c-38eb-4266-b163-84cbb1c2da3d}</t>
  </si>
  <si>
    <t>703</t>
  </si>
  <si>
    <t>SO 703 - Drobná architektura</t>
  </si>
  <si>
    <t>{e068ef59-ecdf-4085-8a89-d1a74d1b5b86}</t>
  </si>
  <si>
    <t>704</t>
  </si>
  <si>
    <t>SO 704 - Mobiliář</t>
  </si>
  <si>
    <t>{ed24b4c4-cc2d-46a4-ab79-b1a9f6f26032}</t>
  </si>
  <si>
    <t>801</t>
  </si>
  <si>
    <t>SO 801 - Objekt fontány</t>
  </si>
  <si>
    <t>{23a16af2-9060-4a34-adb7-5d10c78eba4f}</t>
  </si>
  <si>
    <t>802</t>
  </si>
  <si>
    <t>SO 802 - Informační a orientační systém</t>
  </si>
  <si>
    <t>{8a111ca9-54f7-4aef-a4ad-76c7270352cc}</t>
  </si>
  <si>
    <t>901</t>
  </si>
  <si>
    <t>SO 901 - Technologická šachta fontány</t>
  </si>
  <si>
    <t>{ba8cf70e-3f49-4bfe-9e07-2371addf73fe}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</si>
  <si>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</si>
  <si>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</si>
  <si>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</si>
  <si>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</si>
  <si>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</si>
  <si>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</si>
  <si>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</si>
  <si>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</si>
  <si>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</si>
  <si>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</si>
  <si>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</si>
  <si>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</si>
  <si>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001 - SO 001 - Vedlejší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</si>
  <si>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</si>
  <si>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</si>
  <si>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</si>
  <si>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</si>
  <si>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</si>
  <si>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</si>
  <si>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</si>
  <si>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Ostatní -   Ostatní</t>
  </si>
  <si>
    <t xml:space="preserve">    101 -   VON</t>
  </si>
  <si>
    <t>VRN -  Vedlejší rozpočtové náklady</t>
  </si>
  <si>
    <t xml:space="preserve">    VRN1 -  Průzkumné, geodetické a projektové práce</t>
  </si>
  <si>
    <t xml:space="preserve">    VRN4 -  Inženýrská činnost</t>
  </si>
  <si>
    <t xml:space="preserve">    VRN6 -  Územní vlivy</t>
  </si>
  <si>
    <t xml:space="preserve">    VRN9 - 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</si>
  <si>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</si>
  <si>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</si>
  <si>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</si>
  <si>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</si>
  <si>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</si>
  <si>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</si>
  <si>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</si>
  <si>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</si>
  <si>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</si>
  <si>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</si>
  <si>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</si>
  <si>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</si>
  <si>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</si>
  <si>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</si>
  <si>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</si>
  <si>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4</t>
  </si>
  <si>
    <t>ROZPOCET</t>
  </si>
  <si>
    <t>K</t>
  </si>
  <si>
    <t>030001001</t>
  </si>
  <si>
    <t>Zařízení staveniště</t>
  </si>
  <si>
    <t>kč</t>
  </si>
  <si>
    <t>1024</t>
  </si>
  <si>
    <t>1842094199</t>
  </si>
  <si>
    <t>060001012</t>
  </si>
  <si>
    <t>Zajištění a realizace DIO a DIR</t>
  </si>
  <si>
    <t>Kč</t>
  </si>
  <si>
    <t>2017650892</t>
  </si>
  <si>
    <t>včetně projektové dokumentace</t>
  </si>
  <si>
    <t>P</t>
  </si>
  <si>
    <t>7</t>
  </si>
  <si>
    <t>060003001</t>
  </si>
  <si>
    <t>Náklady na výluku</t>
  </si>
  <si>
    <t>522248985</t>
  </si>
  <si>
    <t>5</t>
  </si>
  <si>
    <t>49</t>
  </si>
  <si>
    <t>011434000B</t>
  </si>
  <si>
    <t>Měření (monitoring) hlukové hladiny - před výstavbou a po výstavbě</t>
  </si>
  <si>
    <t>kpl</t>
  </si>
  <si>
    <t>615497321</t>
  </si>
  <si>
    <t>50</t>
  </si>
  <si>
    <t>011454000</t>
  </si>
  <si>
    <t>Měření (monitoring) vibrací</t>
  </si>
  <si>
    <t>583786206</t>
  </si>
  <si>
    <t>51</t>
  </si>
  <si>
    <t>011503000</t>
  </si>
  <si>
    <t>Stavební průzkum bez rozlišení - vytyčení inženýrských sítí</t>
  </si>
  <si>
    <t>1475291538</t>
  </si>
  <si>
    <t>42</t>
  </si>
  <si>
    <t>011514050</t>
  </si>
  <si>
    <t>Stavebně-technický průzkum, Pasport stávajících objektů</t>
  </si>
  <si>
    <t>-282360721</t>
  </si>
  <si>
    <t>1 x digitálně, 3 x tisk</t>
  </si>
  <si>
    <t>52</t>
  </si>
  <si>
    <t>012203000</t>
  </si>
  <si>
    <t>Geodetické práce při provádění stavby - vytýčení stavby</t>
  </si>
  <si>
    <t>165908386</t>
  </si>
  <si>
    <t>53</t>
  </si>
  <si>
    <t>012303000</t>
  </si>
  <si>
    <t>Geodetické práce po výstavbě - zaměření skutečného provedení stavby</t>
  </si>
  <si>
    <t>-145438545</t>
  </si>
  <si>
    <t>11</t>
  </si>
  <si>
    <t>013244000</t>
  </si>
  <si>
    <t>Dokumentace pro provádění stavby SO 101</t>
  </si>
  <si>
    <t>1599668189</t>
  </si>
  <si>
    <t>12</t>
  </si>
  <si>
    <t>013244001</t>
  </si>
  <si>
    <t>Dokumentace pro provádění stavby SO 301</t>
  </si>
  <si>
    <t>470091582</t>
  </si>
  <si>
    <t>13</t>
  </si>
  <si>
    <t>013244002</t>
  </si>
  <si>
    <t>Dokumentace pro provádění stavby SO 302</t>
  </si>
  <si>
    <t>2052494588</t>
  </si>
  <si>
    <t>14</t>
  </si>
  <si>
    <t>013244003</t>
  </si>
  <si>
    <t>Dokumentace pro provádění stavby SO 401</t>
  </si>
  <si>
    <t>-713968869</t>
  </si>
  <si>
    <t>013244004</t>
  </si>
  <si>
    <t>Dokumentace pro provádění stavby SO 402</t>
  </si>
  <si>
    <t>1628119346</t>
  </si>
  <si>
    <t>16</t>
  </si>
  <si>
    <t>013244005</t>
  </si>
  <si>
    <t>Dokumentace pro provádění stavby SO 501</t>
  </si>
  <si>
    <t>-990924073</t>
  </si>
  <si>
    <t>17</t>
  </si>
  <si>
    <t>013244006</t>
  </si>
  <si>
    <t>Dokumentace pro provádění stavby SO 502</t>
  </si>
  <si>
    <t>503500962</t>
  </si>
  <si>
    <t>18</t>
  </si>
  <si>
    <t>013244007</t>
  </si>
  <si>
    <t>Dokumentace pro provádění stavby SO 701</t>
  </si>
  <si>
    <t>-1280378633</t>
  </si>
  <si>
    <t>19</t>
  </si>
  <si>
    <t>013244008</t>
  </si>
  <si>
    <t>Dokumentace pro provádění stavby SO 703</t>
  </si>
  <si>
    <t>-1004478173</t>
  </si>
  <si>
    <t>20</t>
  </si>
  <si>
    <t>013244009</t>
  </si>
  <si>
    <t>Dokumentace pro provádění stavby SO 704</t>
  </si>
  <si>
    <t>-351314237</t>
  </si>
  <si>
    <t>013244010</t>
  </si>
  <si>
    <t>Dokumentace pro provádění stavby SO 801</t>
  </si>
  <si>
    <t>1848307662</t>
  </si>
  <si>
    <t>22</t>
  </si>
  <si>
    <t>013244011</t>
  </si>
  <si>
    <t>Dokumentace pro provádění stavby SO 802</t>
  </si>
  <si>
    <t>-170216468</t>
  </si>
  <si>
    <t>23</t>
  </si>
  <si>
    <t>013244012</t>
  </si>
  <si>
    <t>Dokumentace pro provádění stavby SO 901</t>
  </si>
  <si>
    <t>-2072284891</t>
  </si>
  <si>
    <t>24</t>
  </si>
  <si>
    <t>013254000</t>
  </si>
  <si>
    <t>Dokumentace skutečného provedení stavby SO 101</t>
  </si>
  <si>
    <t>-2029490304</t>
  </si>
  <si>
    <t>25</t>
  </si>
  <si>
    <t>013254001</t>
  </si>
  <si>
    <t>Dokumentace skutečného provedení stavby SO 301</t>
  </si>
  <si>
    <t>-709944696</t>
  </si>
  <si>
    <t>26</t>
  </si>
  <si>
    <t>013254002</t>
  </si>
  <si>
    <t>Dokumentace skutečného provedení stavby SO 302</t>
  </si>
  <si>
    <t>2104807098</t>
  </si>
  <si>
    <t>27</t>
  </si>
  <si>
    <t>013254003</t>
  </si>
  <si>
    <t>Dokumentace skutečného provedení stavby SO 401</t>
  </si>
  <si>
    <t>-1092893540</t>
  </si>
  <si>
    <t>28</t>
  </si>
  <si>
    <t>013254004</t>
  </si>
  <si>
    <t>Dokumentace skutečného provedení stavby SO 402</t>
  </si>
  <si>
    <t>1397495947</t>
  </si>
  <si>
    <t>29</t>
  </si>
  <si>
    <t>013254005</t>
  </si>
  <si>
    <t>Dokumentace skutečného provedení stavby SO 501</t>
  </si>
  <si>
    <t>510594007</t>
  </si>
  <si>
    <t>30</t>
  </si>
  <si>
    <t>013254006</t>
  </si>
  <si>
    <t>Dokumentace skutečného provedení stavby SO 502</t>
  </si>
  <si>
    <t>-246521075</t>
  </si>
  <si>
    <t>31</t>
  </si>
  <si>
    <t>013254007</t>
  </si>
  <si>
    <t>Dokumentace skutečného provedení stavby SO 701</t>
  </si>
  <si>
    <t>558337796</t>
  </si>
  <si>
    <t>32</t>
  </si>
  <si>
    <t>013254008</t>
  </si>
  <si>
    <t>Dokumentace skutečného provedení stavby SO 703</t>
  </si>
  <si>
    <t>507519153</t>
  </si>
  <si>
    <t>33</t>
  </si>
  <si>
    <t>013254009</t>
  </si>
  <si>
    <t>Dokumentace skutečného provedení stavby SO 704</t>
  </si>
  <si>
    <t>894497262</t>
  </si>
  <si>
    <t>34</t>
  </si>
  <si>
    <t>013254010</t>
  </si>
  <si>
    <t>Dokumentace skutečného provedení stavby SO 801</t>
  </si>
  <si>
    <t>-1433152956</t>
  </si>
  <si>
    <t>35</t>
  </si>
  <si>
    <t>013254011</t>
  </si>
  <si>
    <t>Dokumentace skutečného provedení stavby SO 802</t>
  </si>
  <si>
    <t>-916417028</t>
  </si>
  <si>
    <t>36</t>
  </si>
  <si>
    <t>013254012</t>
  </si>
  <si>
    <t>Dokumentace skutečného provedení stavby SO 901</t>
  </si>
  <si>
    <t>1532784078</t>
  </si>
  <si>
    <t>46</t>
  </si>
  <si>
    <t>013254060</t>
  </si>
  <si>
    <t>Dokumentace Knihy plánů SO 402</t>
  </si>
  <si>
    <t>636252669</t>
  </si>
  <si>
    <t>zahrnuje veškeré náklady spojené s objednatelem požadovanými pracemi</t>
  </si>
  <si>
    <t>47</t>
  </si>
  <si>
    <t>013254060.1</t>
  </si>
  <si>
    <t>Dokumentace Knihy plánů SO 401</t>
  </si>
  <si>
    <t>1896534451</t>
  </si>
  <si>
    <t>43</t>
  </si>
  <si>
    <t>37</t>
  </si>
  <si>
    <t>044002001</t>
  </si>
  <si>
    <t>Revize SO 401</t>
  </si>
  <si>
    <t>2044360905</t>
  </si>
  <si>
    <t>38</t>
  </si>
  <si>
    <t>044002002</t>
  </si>
  <si>
    <t>Revize SO 402</t>
  </si>
  <si>
    <t>-542144753</t>
  </si>
  <si>
    <t>39</t>
  </si>
  <si>
    <t>044002003</t>
  </si>
  <si>
    <t>Revize SO 801</t>
  </si>
  <si>
    <t>1047440933</t>
  </si>
  <si>
    <t>40</t>
  </si>
  <si>
    <t>044002004</t>
  </si>
  <si>
    <t>Revize SO 901</t>
  </si>
  <si>
    <t>-218588741</t>
  </si>
  <si>
    <t>9</t>
  </si>
  <si>
    <t>045203000</t>
  </si>
  <si>
    <t>Kompletační činnost</t>
  </si>
  <si>
    <t>-1589668314</t>
  </si>
  <si>
    <t>8</t>
  </si>
  <si>
    <t>045303000</t>
  </si>
  <si>
    <t>Koordinační činnost</t>
  </si>
  <si>
    <t>-917675200</t>
  </si>
  <si>
    <t>41</t>
  </si>
  <si>
    <t>062002000</t>
  </si>
  <si>
    <t>Ztížené dopravní podmínky</t>
  </si>
  <si>
    <t>564799716</t>
  </si>
  <si>
    <t>omezená vodorovná doprava z důvodu stávající zóny s pojezdem s omezenou hmotností</t>
  </si>
  <si>
    <t>44</t>
  </si>
  <si>
    <t>091704010</t>
  </si>
  <si>
    <t>Návod na obsluhu a údržbu SO 801</t>
  </si>
  <si>
    <t>1592198821</t>
  </si>
  <si>
    <t>45</t>
  </si>
  <si>
    <t>092203000</t>
  </si>
  <si>
    <t>Náklady na zaškolení a uvedení do provozu SO 801</t>
  </si>
  <si>
    <t>1153772215</t>
  </si>
  <si>
    <t>101 - SO 101 - Komunikace a zpevněné plochy</t>
  </si>
  <si>
    <t>HSV -  Práce a dodávky HSV</t>
  </si>
  <si>
    <t xml:space="preserve">    1 -  Zemní práce</t>
  </si>
  <si>
    <t xml:space="preserve">    4 -  Vodorovné konstrukce</t>
  </si>
  <si>
    <t xml:space="preserve">    5 -  Komunikace pozemní</t>
  </si>
  <si>
    <t xml:space="preserve">    9 -  Ostatní konstrukce a práce, bourání</t>
  </si>
  <si>
    <t xml:space="preserve">    997 -  Přesun sutě</t>
  </si>
  <si>
    <t xml:space="preserve">    998 -  Přesun hmot</t>
  </si>
  <si>
    <t>3</t>
  </si>
  <si>
    <t>113106111</t>
  </si>
  <si>
    <t>Rozebrání dlažeb komunikací pro pěší z mozaiky</t>
  </si>
  <si>
    <t>m2</t>
  </si>
  <si>
    <t>-1592186392</t>
  </si>
  <si>
    <t>"mozaika vápenec" 180,2</t>
  </si>
  <si>
    <t>VV</t>
  </si>
  <si>
    <t>"žula štípaná" 9</t>
  </si>
  <si>
    <t>"konglomerát" 199,6</t>
  </si>
  <si>
    <t>"historická mozaika" 53,8</t>
  </si>
  <si>
    <t>Součet</t>
  </si>
  <si>
    <t>113106121</t>
  </si>
  <si>
    <t>Rozebrání dlažeb komunikací pro pěší z betonových nebo kamenných dlaždic</t>
  </si>
  <si>
    <t>-762865510</t>
  </si>
  <si>
    <t>"spočteno v AutoCad" 43,2</t>
  </si>
  <si>
    <t>113106151</t>
  </si>
  <si>
    <t>Rozebrání dlažeb vozovek pl do 50 m2 z velkých kostek s ložem z kameniva</t>
  </si>
  <si>
    <t>1894491100</t>
  </si>
  <si>
    <t>"velká šedá kostka" 1320,5</t>
  </si>
  <si>
    <t>"řevnická" 485,1</t>
  </si>
  <si>
    <t>113106161</t>
  </si>
  <si>
    <t>Rozebrání dlažeb vozovek pl do 50 m2 z drobných kostek s ložem z kameniva</t>
  </si>
  <si>
    <t>1205161198</t>
  </si>
  <si>
    <t>"spočteno v AutoCad" 66,6</t>
  </si>
  <si>
    <t>113107138</t>
  </si>
  <si>
    <t>Odstranění podkladu pl do 50 m2 z betonu vyztuženého sítěmi tl 400 mm</t>
  </si>
  <si>
    <t>1527063347</t>
  </si>
  <si>
    <t>"spočteno v AutoCad" 2,98</t>
  </si>
  <si>
    <t>113107222</t>
  </si>
  <si>
    <t>Odstranění podkladu pl přes 200 m2 z kameniva drceného tl 200 mm</t>
  </si>
  <si>
    <t>30691659</t>
  </si>
  <si>
    <t>"tl. 190mm" 553</t>
  </si>
  <si>
    <t>113107224</t>
  </si>
  <si>
    <t>Odstranění podkladu pl přes 200 m2 z kameniva drceného tl 400 mm</t>
  </si>
  <si>
    <t>1304746901</t>
  </si>
  <si>
    <t>"tl. 380 mm" 546</t>
  </si>
  <si>
    <t>"tl. 340 mm" 958,6</t>
  </si>
  <si>
    <t>"tl. 320 mm" 537,5</t>
  </si>
  <si>
    <t>113154334</t>
  </si>
  <si>
    <t>Frézování živičného krytu tl 120 mm pruh š 2 m pl do 10000 m2 bez překážek v trase</t>
  </si>
  <si>
    <t>-474651685</t>
  </si>
  <si>
    <t>"spočteno v AutoCad" 1148,7</t>
  </si>
  <si>
    <t>113201112</t>
  </si>
  <si>
    <t>Vytrhání obrub silničních ležatých</t>
  </si>
  <si>
    <t>m</t>
  </si>
  <si>
    <t>-1979472623</t>
  </si>
  <si>
    <t>"žula OP2" 22,6</t>
  </si>
  <si>
    <t>"žula štípaný" 101,7</t>
  </si>
  <si>
    <t>"slivenecký mramor" 245+115,6</t>
  </si>
  <si>
    <t>"parkový beton" 63,2</t>
  </si>
  <si>
    <t>114203202</t>
  </si>
  <si>
    <t>Očištění lomového kamene od malty</t>
  </si>
  <si>
    <t>m3</t>
  </si>
  <si>
    <t>-294303243</t>
  </si>
  <si>
    <t>"odvodňovací žlab z kamene, pl*tl" 17*0,15</t>
  </si>
  <si>
    <t>121101102</t>
  </si>
  <si>
    <t>Sejmutí ornice s přemístěním na vzdálenost do 100 m</t>
  </si>
  <si>
    <t>-1020644808</t>
  </si>
  <si>
    <t>"pro SO101, pl*tl" 331*0,15</t>
  </si>
  <si>
    <t>"pro SO102, pl*tl" 179*0,15</t>
  </si>
  <si>
    <t>84</t>
  </si>
  <si>
    <t>122101401</t>
  </si>
  <si>
    <t>Vykopávky v zemníku na suchu v hornině tř. 1 a 2 objem do 100 m3</t>
  </si>
  <si>
    <t>-1312942505</t>
  </si>
  <si>
    <t>"pol.č. 171101102 pódium"9,45</t>
  </si>
  <si>
    <t>"pol.č. 171101102 OSA A"16,2</t>
  </si>
  <si>
    <t>"pol.č. 181301102 pro SO101" 99*0,15</t>
  </si>
  <si>
    <t>"pol.č. 181301102 pro SO102" 94*0,15</t>
  </si>
  <si>
    <t>131101101</t>
  </si>
  <si>
    <t>Hloubení jam nezapažených v hornině tř. 1 a 2 objemu do 100 m3</t>
  </si>
  <si>
    <t>414772115</t>
  </si>
  <si>
    <t>"spočteno v AutoCad" 18,4</t>
  </si>
  <si>
    <t>171101102</t>
  </si>
  <si>
    <t>Uložení sypaniny z hornin soudržných do násypů zhutněných na 96 % PS</t>
  </si>
  <si>
    <t>698886934</t>
  </si>
  <si>
    <t>"pódium"9,45</t>
  </si>
  <si>
    <t>"OSA A"16,2</t>
  </si>
  <si>
    <t>75</t>
  </si>
  <si>
    <t>171201201</t>
  </si>
  <si>
    <t>Uložení sypaniny na skládky</t>
  </si>
  <si>
    <t>953352705</t>
  </si>
  <si>
    <t>"pol.č 121101102 pro SO101, pl*tl" (331-99)*0,15</t>
  </si>
  <si>
    <t>"pol.č 121101102 pro SO102, pl*tl" (179-94)*0,15</t>
  </si>
  <si>
    <t>"pol.č 131101101 spočteno v AutoCad" 18,4</t>
  </si>
  <si>
    <t>181301102</t>
  </si>
  <si>
    <t>Rozprostření ornice tl vrstvy do 150 mm pl do 500 m2 v rovině nebo ve svahu do 1:5</t>
  </si>
  <si>
    <t>256804359</t>
  </si>
  <si>
    <t>"pro SO101" 99</t>
  </si>
  <si>
    <t>"pro SO102" 94</t>
  </si>
  <si>
    <t>181951102</t>
  </si>
  <si>
    <t>Úprava pláně v hornině tř. 1 až 4 se zhutněním</t>
  </si>
  <si>
    <t>-1015451198</t>
  </si>
  <si>
    <t>"spočteno v autoCad" 3046</t>
  </si>
  <si>
    <t>74</t>
  </si>
  <si>
    <t>451459777</t>
  </si>
  <si>
    <t>Příplatek ZKD 10 mm tl přes 50 mm u podkladu nebo lože pod dlažbu z MC</t>
  </si>
  <si>
    <t>1759926201</t>
  </si>
  <si>
    <t>"30mm" 14,48</t>
  </si>
  <si>
    <t>561011111</t>
  </si>
  <si>
    <t>Zřízení podkladu ze zeminy upravené cementem, směsnými pojivy tl 150 mm plochy do 1000 m2</t>
  </si>
  <si>
    <t>-559779693</t>
  </si>
  <si>
    <t>"mlatová cesta" 85,7</t>
  </si>
  <si>
    <t>564841111</t>
  </si>
  <si>
    <t>Podklad ze štěrkodrtě ŠD tl 120 mm</t>
  </si>
  <si>
    <t>-108003611</t>
  </si>
  <si>
    <t>48</t>
  </si>
  <si>
    <t>564851111</t>
  </si>
  <si>
    <t>Podklad ze štěrkodrtě ŠD tl 150 mm</t>
  </si>
  <si>
    <t>1138253</t>
  </si>
  <si>
    <t>"mozaika" 591,14</t>
  </si>
  <si>
    <t>"drobná" 900,2</t>
  </si>
  <si>
    <t>"řevnická" 356,2</t>
  </si>
  <si>
    <t>"velká šedá" 760</t>
  </si>
  <si>
    <t>64</t>
  </si>
  <si>
    <t>564851114</t>
  </si>
  <si>
    <t>Podklad ze štěrkodrtě ŠD tl 180 mm</t>
  </si>
  <si>
    <t>-895404658</t>
  </si>
  <si>
    <t>"vypočteno z příčných řezů-108,3 m3" 612</t>
  </si>
  <si>
    <t>564952111</t>
  </si>
  <si>
    <t>Podklad z mechanicky zpevněného kameniva MZK tl 150 mm</t>
  </si>
  <si>
    <t>-1749563959</t>
  </si>
  <si>
    <t>"drobná dlažba" 900,2</t>
  </si>
  <si>
    <t>"velká šedá" 1313</t>
  </si>
  <si>
    <t>68</t>
  </si>
  <si>
    <t>565165121</t>
  </si>
  <si>
    <t>Asfaltový beton vrstva podkladní ACP 16 (obalované kamenivo OKS) tl 80 mm š přes 3 m</t>
  </si>
  <si>
    <t>-1066705565</t>
  </si>
  <si>
    <t>66</t>
  </si>
  <si>
    <t>573231107</t>
  </si>
  <si>
    <t>Postřik živičný spojovací ze silniční emulze v množství 0,40 kg/m2</t>
  </si>
  <si>
    <t>55283189</t>
  </si>
  <si>
    <t>65</t>
  </si>
  <si>
    <t>573231108</t>
  </si>
  <si>
    <t>Postřik živičný spojovací ze silniční emulze v množství 0,50 kg/m2</t>
  </si>
  <si>
    <t>-1534297680</t>
  </si>
  <si>
    <t>67</t>
  </si>
  <si>
    <t>577134221</t>
  </si>
  <si>
    <t>Asfaltový beton vrstva obrusná ACO 11 (ABS) tř. II tl 40 mm š přes 3 m z nemodifikovaného asfaltu</t>
  </si>
  <si>
    <t>-510785436</t>
  </si>
  <si>
    <t>591111111</t>
  </si>
  <si>
    <t>Kladení dlažby z kostek velkých z kamene do lože z kameniva těženého tl 50 mm</t>
  </si>
  <si>
    <t>864040885</t>
  </si>
  <si>
    <t>356,2+1313</t>
  </si>
  <si>
    <t>M</t>
  </si>
  <si>
    <t>583801590</t>
  </si>
  <si>
    <t>kostka dlažební velká, žula velikost 16/16 třída II šedá</t>
  </si>
  <si>
    <t>t</t>
  </si>
  <si>
    <t>532165431</t>
  </si>
  <si>
    <t>1 t = 4,6 m2</t>
  </si>
  <si>
    <t>591241111</t>
  </si>
  <si>
    <t>Kladení dlažby z kostek drobných z kamene na MC tl 50 mm</t>
  </si>
  <si>
    <t>-1313401680</t>
  </si>
  <si>
    <t>"spočteno v AutoCad" 900,2</t>
  </si>
  <si>
    <t>583801100</t>
  </si>
  <si>
    <t>kostka dlažební drobná, žula, I.jakost, velikost 10 cm</t>
  </si>
  <si>
    <t>1587945121</t>
  </si>
  <si>
    <t>"pl-pl znovupoužitých kostek*hm" (900,2-66,6)/10*2,6</t>
  </si>
  <si>
    <t>591442111</t>
  </si>
  <si>
    <t>Kladení dlažby z mozaiky dvou a vícebarevné komunikací pro pěší lože z MC</t>
  </si>
  <si>
    <t>1961941210</t>
  </si>
  <si>
    <t>"Mozaika - slivenec červený" 397,6*0,3</t>
  </si>
  <si>
    <t>"Mozaika - vápenec bílý a šedý, plocha" 397,6*0,7</t>
  </si>
  <si>
    <t>"Mozaika - žula štípaná" 139,8</t>
  </si>
  <si>
    <t>"Mozaika - vápenec šedý, znovupoužita historická mozaika" 53,8</t>
  </si>
  <si>
    <t>583801300R</t>
  </si>
  <si>
    <t>mozaika dlažební, vápenec cm 6/6 cm řezaná</t>
  </si>
  <si>
    <t>485269601</t>
  </si>
  <si>
    <t>1t = cca 9 m2</t>
  </si>
  <si>
    <t>"Mozaika - vápenec bílý a šedý" (397,6*0,7)/9</t>
  </si>
  <si>
    <t>"Mozaika - vápenec bílý a šedý ODPOČET znovupoužité dlažby" -85,1/9</t>
  </si>
  <si>
    <t>583800102R</t>
  </si>
  <si>
    <t>mozaika dlažební, žula 6/6 cm šedá řezaná</t>
  </si>
  <si>
    <t>1411864780</t>
  </si>
  <si>
    <t>"Mozaika - žula štípaná, pl*hm" 139,8/9</t>
  </si>
  <si>
    <t>"Mozaika - vápenec bílý a šedý ODPOČET znovupoužité dlažby" -9/9</t>
  </si>
  <si>
    <t>583800101R</t>
  </si>
  <si>
    <t>mozaika dlažební, vápenec 6/6 cm červená řezaná</t>
  </si>
  <si>
    <t>2001709095</t>
  </si>
  <si>
    <t>"Mozaika - slivenec červený, pl*hm" (397,6*0,3)/9</t>
  </si>
  <si>
    <t>71</t>
  </si>
  <si>
    <t>596841120</t>
  </si>
  <si>
    <t>Kladení betonové dlažby komunikací pro pěší do lože z cement malty vel do 0,09 m2 plochy do 50 m2</t>
  </si>
  <si>
    <t>-731926618</t>
  </si>
  <si>
    <t>"hladké - přídlažba" 5,75</t>
  </si>
  <si>
    <t>"s výstupky" 8,73</t>
  </si>
  <si>
    <t>72</t>
  </si>
  <si>
    <t>592456200R</t>
  </si>
  <si>
    <t>dlažba desková žulová broušená</t>
  </si>
  <si>
    <t>1170768306</t>
  </si>
  <si>
    <t>73</t>
  </si>
  <si>
    <t>592452670R</t>
  </si>
  <si>
    <t>dlažba pro nevidomé 20 x 10 x 6 cm barevná</t>
  </si>
  <si>
    <t>1019967422</t>
  </si>
  <si>
    <t>597069111</t>
  </si>
  <si>
    <t>Příplatek ZKD 10 mm tl lože přes 100 mm u rigolu dlážděného</t>
  </si>
  <si>
    <t>-1870692822</t>
  </si>
  <si>
    <t>"spočteno v AutoCad, 50mm" 25,5*5</t>
  </si>
  <si>
    <t>597161111</t>
  </si>
  <si>
    <t>Rigol dlážděný do lože z betonu tl 100 mm z lomového kamene</t>
  </si>
  <si>
    <t>130145718</t>
  </si>
  <si>
    <t>"spočteno v AutoCad" 25,5</t>
  </si>
  <si>
    <t>69</t>
  </si>
  <si>
    <t>911381842</t>
  </si>
  <si>
    <t>Odstranění městské ochranné betonové zábrany pravoúhlého oblouku o poloměru 1 m výšky 0,5 m</t>
  </si>
  <si>
    <t>kus</t>
  </si>
  <si>
    <t>-383148520</t>
  </si>
  <si>
    <t>"doplnit odvoz"8</t>
  </si>
  <si>
    <t>63</t>
  </si>
  <si>
    <t>913111212</t>
  </si>
  <si>
    <t>Příplatek k dočasnému sloupku délky do 2 m za první a ZKD den použití</t>
  </si>
  <si>
    <t>-163769514</t>
  </si>
  <si>
    <t>"IP22" 1*90</t>
  </si>
  <si>
    <t>62</t>
  </si>
  <si>
    <t>913121112</t>
  </si>
  <si>
    <t>Montáž a demontáž dočasné dopravní značky kompletní zvětšené</t>
  </si>
  <si>
    <t>-1327728299</t>
  </si>
  <si>
    <t>"IP22"1</t>
  </si>
  <si>
    <t>59</t>
  </si>
  <si>
    <t>914111111</t>
  </si>
  <si>
    <t>Montáž svislé dopravní značky do velikosti 1 m2 objímkami na sloupek nebo konzolu</t>
  </si>
  <si>
    <t>-1620765695</t>
  </si>
  <si>
    <t>"B11" 2</t>
  </si>
  <si>
    <t>"E2b" 2</t>
  </si>
  <si>
    <t>60</t>
  </si>
  <si>
    <t>404454780</t>
  </si>
  <si>
    <t>značka dopravní svislá retroreflexní fólie tř. 1, FeZn prolis, D 700 mm</t>
  </si>
  <si>
    <t>-1571045547</t>
  </si>
  <si>
    <t>"B11"2</t>
  </si>
  <si>
    <t>61</t>
  </si>
  <si>
    <t>404454770</t>
  </si>
  <si>
    <t>značka dopravní svislá retroreflexní fólie tř. 1, FeZn prolis, 500 x 500 mm</t>
  </si>
  <si>
    <t>-320290129</t>
  </si>
  <si>
    <t>57</t>
  </si>
  <si>
    <t>914511111</t>
  </si>
  <si>
    <t>Montáž sloupku dopravních značek délky do 3,5 m s betonovým základem</t>
  </si>
  <si>
    <t>1069764579</t>
  </si>
  <si>
    <t>58</t>
  </si>
  <si>
    <t>404452250</t>
  </si>
  <si>
    <t>sloupek Zn 60 - 350</t>
  </si>
  <si>
    <t>2055597186</t>
  </si>
  <si>
    <t>55</t>
  </si>
  <si>
    <t>915121111</t>
  </si>
  <si>
    <t>Vodorovné dopravní značení vodící čáry souvislé š 250 mm základní bíllá barva</t>
  </si>
  <si>
    <t>-1951939817</t>
  </si>
  <si>
    <t>"V10a" 2*(2,5+5/2)</t>
  </si>
  <si>
    <t>56</t>
  </si>
  <si>
    <t>915331112</t>
  </si>
  <si>
    <t>Předformátované vodorovné dopravní značení čára šířky 25 cm</t>
  </si>
  <si>
    <t>1424582862</t>
  </si>
  <si>
    <t>"V4" 29,1</t>
  </si>
  <si>
    <t>"V10a" 10</t>
  </si>
  <si>
    <t>916241113</t>
  </si>
  <si>
    <t>Osazení obrubníku kamenného ležatého s boční opěrou do lože z betonu prostého</t>
  </si>
  <si>
    <t>51210911</t>
  </si>
  <si>
    <t>" OP 7,  slivenecký mramor" 245</t>
  </si>
  <si>
    <t>" OP 7, žula štípaná" 802,1+101,7</t>
  </si>
  <si>
    <t>" OP 6, žula štípaná" 18,9+22</t>
  </si>
  <si>
    <t>" PO 2, 3, žula štípaná" 64,9</t>
  </si>
  <si>
    <t>583804370</t>
  </si>
  <si>
    <t>obrubník kamenný obloukový , (bPP) žula, r=3÷5 m OP6 15x25</t>
  </si>
  <si>
    <t>-1428671731</t>
  </si>
  <si>
    <t>"OP 6, žula štípaná" 18,9+22</t>
  </si>
  <si>
    <t>583803150</t>
  </si>
  <si>
    <t>obrubník kamenný přímý, žula, OP2</t>
  </si>
  <si>
    <t>119323556</t>
  </si>
  <si>
    <t>1 bm = 150 kg</t>
  </si>
  <si>
    <t>" OP 2 žula štípaná" 64,9-22,6</t>
  </si>
  <si>
    <t>583803740</t>
  </si>
  <si>
    <t>obrubník kamenný přímý, žula, OP7</t>
  </si>
  <si>
    <t>-855321477</t>
  </si>
  <si>
    <t>1 bm = 82 kg</t>
  </si>
  <si>
    <t>"OP 7, žula štípaná" 903,8</t>
  </si>
  <si>
    <t>"OP 7, žula štípaná, ODPOČET znovupoužitých obrub" -101,7</t>
  </si>
  <si>
    <t>919726122</t>
  </si>
  <si>
    <t>Geotextilie pro ochranu, separaci a filtraci netkaná měrná hmotnost do 300 g/m2</t>
  </si>
  <si>
    <t>-142436455</t>
  </si>
  <si>
    <t>966006132</t>
  </si>
  <si>
    <t>Odstranění značek dopravních nebo orientačních se sloupky s betonovými patkami vč. odvozu do skladu 20km</t>
  </si>
  <si>
    <t>-1988078810</t>
  </si>
  <si>
    <t>"pro TSK" 3</t>
  </si>
  <si>
    <t>"pro ELTODO" 4</t>
  </si>
  <si>
    <t>54</t>
  </si>
  <si>
    <t>966006211</t>
  </si>
  <si>
    <t>Odstranění svislých dopravních značek ze sloupů, sloupků nebo konzol, vč odvozu do skladu 20 km</t>
  </si>
  <si>
    <t>-434775115</t>
  </si>
  <si>
    <t>"pro TSK + PŘEVOZ DO SKLADU DO 20 Km" 2xE2b + IP4b + 2xB28 + B2 + 1xB11 + IZ8a + Z3"</t>
  </si>
  <si>
    <t>2+1+2+1+1+1+1</t>
  </si>
  <si>
    <t>"pro ELTODO + PŘEVOZ DO SKLADU DO 20 KM-&gt; 4x (IP12 + E13 + E13)"</t>
  </si>
  <si>
    <t>4*3</t>
  </si>
  <si>
    <t>70</t>
  </si>
  <si>
    <t>966006251</t>
  </si>
  <si>
    <t>Odstranění zábrany parkovací zabetonovaného sloupku v do 800 mm</t>
  </si>
  <si>
    <t>1893349715</t>
  </si>
  <si>
    <t>966006451</t>
  </si>
  <si>
    <t>Odstranění parkovacího automatu</t>
  </si>
  <si>
    <t>-1296452318</t>
  </si>
  <si>
    <t>966008412</t>
  </si>
  <si>
    <t>Bourání odvodňovacího žlabu z lomového kamene š. 300mm</t>
  </si>
  <si>
    <t>682608128</t>
  </si>
  <si>
    <t>"spočteno v AutoCad" 17</t>
  </si>
  <si>
    <t>966071711</t>
  </si>
  <si>
    <t>Bourání sloupků a vzpěr plotových ocelových do 2,5 m zabetonovaných</t>
  </si>
  <si>
    <t>314502637</t>
  </si>
  <si>
    <t>"spočteno v AutoCad" 5</t>
  </si>
  <si>
    <t>966072811</t>
  </si>
  <si>
    <t>Rozebrání rámového oplocení na ocelové sloupky výšky do 2m</t>
  </si>
  <si>
    <t>507903754</t>
  </si>
  <si>
    <t>979024442</t>
  </si>
  <si>
    <t>Očištění vybouraných obrubníků a krajníků chodníkových</t>
  </si>
  <si>
    <t>-1922875349</t>
  </si>
  <si>
    <t>"slivenecký mramor" 245</t>
  </si>
  <si>
    <t>979071111</t>
  </si>
  <si>
    <t>Očištění dlažebních kostek velkých s původním spárováním kamenivem těženým</t>
  </si>
  <si>
    <t>-189790558</t>
  </si>
  <si>
    <t>"řevnická" 485,08</t>
  </si>
  <si>
    <t>979071121</t>
  </si>
  <si>
    <t>Očištění dlažebních kostek drobných s původním spárováním kamenivem těženým</t>
  </si>
  <si>
    <t>310522750</t>
  </si>
  <si>
    <t>979071131</t>
  </si>
  <si>
    <t>Očištění dlažebních kostek mozaikových kamenivem těženým nebo MV</t>
  </si>
  <si>
    <t>805328102</t>
  </si>
  <si>
    <t>"mozaika vápenec" 85,1</t>
  </si>
  <si>
    <t>91</t>
  </si>
  <si>
    <t>997211511</t>
  </si>
  <si>
    <t>Vodorovná doprava suti po suchu na vzdálenost do 1 km</t>
  </si>
  <si>
    <t>1766083374</t>
  </si>
  <si>
    <t>89</t>
  </si>
  <si>
    <t>997211519</t>
  </si>
  <si>
    <t>Příplatek ZKD 1 km u vodorovné dopravy suti</t>
  </si>
  <si>
    <t>1315668802</t>
  </si>
  <si>
    <t>83</t>
  </si>
  <si>
    <t>997013800</t>
  </si>
  <si>
    <t>Poplatek za uložení odpadu z kamene na skládce (skládkovné)</t>
  </si>
  <si>
    <t>530911280</t>
  </si>
  <si>
    <t>"pol.č. 113106111 mozaika vápenec" (180,2-85,1)/16,67*2,6</t>
  </si>
  <si>
    <t>"pol.č. 113106111 konglomerát" 199,6/16,67*2,6</t>
  </si>
  <si>
    <t>"pol.č. 113201112 obruba slivenecký mramor dl/hm" 115,6*0,105</t>
  </si>
  <si>
    <t>76</t>
  </si>
  <si>
    <t>997013801</t>
  </si>
  <si>
    <t>Poplatek za uložení stavebního betonového odpadu na skládce (skládkovné)</t>
  </si>
  <si>
    <t>1927949318</t>
  </si>
  <si>
    <t>"pol.č. 911381842"0,96</t>
  </si>
  <si>
    <t>"pol.č. 113201112 parkový beton" 63,2*0,101</t>
  </si>
  <si>
    <t>"pol.č. 966008412 beton z očištění kamenného žlabu, pl*tl*hm" 17*0,15*2</t>
  </si>
  <si>
    <t>"pol.č. 113106121 betonová dlažba" 43,2/16,67*2,6</t>
  </si>
  <si>
    <t>86</t>
  </si>
  <si>
    <t>997221845</t>
  </si>
  <si>
    <t>Poplatek za uložení asfaltového odpadu bez obsahu dehtu na skládce (skládkovné)</t>
  </si>
  <si>
    <t>-1359260453</t>
  </si>
  <si>
    <t>"Frézování vozovky" 1148,7*0,256</t>
  </si>
  <si>
    <t>87</t>
  </si>
  <si>
    <t>997221855</t>
  </si>
  <si>
    <t>Poplatek za uložení odpadu zeminy a kameniva na skládce (skládkovné)</t>
  </si>
  <si>
    <t>-277580231</t>
  </si>
  <si>
    <t>"Podklad z kameniva tl 200" 553*0,29</t>
  </si>
  <si>
    <t>"Podklad z kameniva tl 400" 2042,1*0,58</t>
  </si>
  <si>
    <t>6</t>
  </si>
  <si>
    <t>997221572</t>
  </si>
  <si>
    <t>Vodorovná doprava vybouraných hmot do 1 km do skladu TSK</t>
  </si>
  <si>
    <t>350540888</t>
  </si>
  <si>
    <t>"velká šedá kostka, převoz zbylého materiálu do skladu TSK" 7,5*0,16*2,6</t>
  </si>
  <si>
    <t>"řevnická dlažba, převoz zbylého materiálu do skladu TSK" 128,9*0,16*2,6</t>
  </si>
  <si>
    <t>997221578</t>
  </si>
  <si>
    <t>Příplatek ZKD 1 km u vodorovné dopravy vybouraných hmot do skladu TSK</t>
  </si>
  <si>
    <t>-678118077</t>
  </si>
  <si>
    <t>"velká šedá kostka" 7,5*0,16*2,6*19</t>
  </si>
  <si>
    <t>"řevnická dlažba" 128,9*0,16*2,6*19</t>
  </si>
  <si>
    <t>997221613</t>
  </si>
  <si>
    <t>Nakládání vybouraných hmot na dopravní prostředky pro vodorovnou dopravu do skladu TSK</t>
  </si>
  <si>
    <t>-1446062708</t>
  </si>
  <si>
    <t>"velká šedá kostka" 7,5*0,16*2,6</t>
  </si>
  <si>
    <t>"řevnická dlažba" 128,9*0,16*2,6</t>
  </si>
  <si>
    <t>82</t>
  </si>
  <si>
    <t>997221561</t>
  </si>
  <si>
    <t>Vodorovná doprava dlažby na staveništi na místo pokládky do 1 km</t>
  </si>
  <si>
    <t>-1943949660</t>
  </si>
  <si>
    <t>"pol.č. 113106111 mozaika vápenec" 85,1/16,67*2,6</t>
  </si>
  <si>
    <t>"pol.č. 113106111 žula štípaná" 9/16,67*2,6</t>
  </si>
  <si>
    <t>"pol.č. 113106111 historická mozaika" 53,8/16,67*2,6</t>
  </si>
  <si>
    <t>"pol.č. 113106151 velká šedá kostka" 1313/16,67*2,6</t>
  </si>
  <si>
    <t>"pol.č. 113106151 řevnická" 356,2/16,67*2,6</t>
  </si>
  <si>
    <t>"pol.č. 113106161 drobná dlažba žula" 66,6/16,67*2,6</t>
  </si>
  <si>
    <t>"pol.č. 113201112 obruba žula OP2" 22,6*2,6</t>
  </si>
  <si>
    <t>"pol.č. 113201112 obruba žula štípaný" 101,7*2,6</t>
  </si>
  <si>
    <t>"pol.č. 113201112 obruba slivenecký mramor" 245*2,6</t>
  </si>
  <si>
    <t>81</t>
  </si>
  <si>
    <t>997221611</t>
  </si>
  <si>
    <t>Nakládání dlažby na dopravní prostředky pro vodorovnou dopravu</t>
  </si>
  <si>
    <t>-162116026</t>
  </si>
  <si>
    <t>85</t>
  </si>
  <si>
    <t>998223011</t>
  </si>
  <si>
    <t>Přesun hmot pro pozemní komunikace s krytem dlážděným</t>
  </si>
  <si>
    <t>549657990</t>
  </si>
  <si>
    <t>301 - SO 301 - Kanalizační přípojka technologické šachty fontány</t>
  </si>
  <si>
    <t>HSV -   Práce a dodávky HSV</t>
  </si>
  <si>
    <t xml:space="preserve">    1 -   Zemní práce</t>
  </si>
  <si>
    <t xml:space="preserve">    2 -   Zakládání</t>
  </si>
  <si>
    <t xml:space="preserve">    4 -   Vodorovné konstrukce</t>
  </si>
  <si>
    <t xml:space="preserve">    8 -   Trubní vedení</t>
  </si>
  <si>
    <t xml:space="preserve">    998 -   Přesun hmot</t>
  </si>
  <si>
    <t>115101201</t>
  </si>
  <si>
    <t>Čerpání vody na dopravní výšku do 10 m průměrný přítok do 500 l/min</t>
  </si>
  <si>
    <t>hod</t>
  </si>
  <si>
    <t>683716076</t>
  </si>
  <si>
    <t>24*3</t>
  </si>
  <si>
    <t>115101301</t>
  </si>
  <si>
    <t>Pohotovost čerpací soupravy pro dopravní výšku do 10 m přítok do 500 l/min</t>
  </si>
  <si>
    <t>den</t>
  </si>
  <si>
    <t>-921728417</t>
  </si>
  <si>
    <t>119001401</t>
  </si>
  <si>
    <t>Dočasné zajištění potrubí ocelového nebo litinového DN do 200</t>
  </si>
  <si>
    <t>763462000</t>
  </si>
  <si>
    <t>1,15*1</t>
  </si>
  <si>
    <t>119001403</t>
  </si>
  <si>
    <t>Dočasné zajištění potrubí ocelového nebo litinového DN do 700</t>
  </si>
  <si>
    <t>-1882100386</t>
  </si>
  <si>
    <t>119001421</t>
  </si>
  <si>
    <t>Dočasné zajištění kabelů a kabelových tratí ze 3 volně ložených kabelů</t>
  </si>
  <si>
    <t>1213899377</t>
  </si>
  <si>
    <t>130001101</t>
  </si>
  <si>
    <t>Příplatek za ztížení vykopávky v blízkosti podzemního vedení</t>
  </si>
  <si>
    <t>-1557142973</t>
  </si>
  <si>
    <t>(1,1*1,6*1,15)+(1,3*1,8*1,15)+(1,8*2,1*1,15)</t>
  </si>
  <si>
    <t>132201202</t>
  </si>
  <si>
    <t>Hloubení rýh š do 2000 mm v hornině tř. 3 objemu do 1000 m3</t>
  </si>
  <si>
    <t>-1747753512</t>
  </si>
  <si>
    <t>"výkr. 301.04, 301.05" (1,15*3,8*15)+(1,15*2,55*17,14)+(0,95*2,1*3,2)</t>
  </si>
  <si>
    <t>132201209</t>
  </si>
  <si>
    <t>Příplatek za lepivost k hloubení rýh š do 2000 mm v hornině tř. 3</t>
  </si>
  <si>
    <t>1141032454</t>
  </si>
  <si>
    <t>122,197*0,3</t>
  </si>
  <si>
    <t>151101102</t>
  </si>
  <si>
    <t>Zřízení příložného pažení a rozepření stěn rýh hl do 4 m</t>
  </si>
  <si>
    <t>813136241</t>
  </si>
  <si>
    <t>"výkr. 301.04, 301.05" (2*3,8*15)+(2*2,55*17,14)+(3,05*2*3,2)</t>
  </si>
  <si>
    <t>10</t>
  </si>
  <si>
    <t>151101112</t>
  </si>
  <si>
    <t>Odstranění příložného pažení a rozepření stěn rýh hl do 4 m</t>
  </si>
  <si>
    <t>2127621482</t>
  </si>
  <si>
    <t>161101102</t>
  </si>
  <si>
    <t>Svislé přemístění výkopku z horniny tř. 1 až 4 hl výkopu do 4 m</t>
  </si>
  <si>
    <t>-275560168</t>
  </si>
  <si>
    <t>122,197*0,55</t>
  </si>
  <si>
    <t>162301101</t>
  </si>
  <si>
    <t>Vodorovné přemístění do 500 m výkopku/sypaniny z horniny tř. 1 až 4</t>
  </si>
  <si>
    <t>1451073142</t>
  </si>
  <si>
    <t>"zásyp" 98,188</t>
  </si>
  <si>
    <t>162701105</t>
  </si>
  <si>
    <t>Vodorovné přemístění do 10000 m výkopku/sypaniny z horniny tř. 1 až 4</t>
  </si>
  <si>
    <t>-1950896886</t>
  </si>
  <si>
    <t>122,197</t>
  </si>
  <si>
    <t>167101101</t>
  </si>
  <si>
    <t>Nakládání výkopku z hornin tř. 1 až 4 do 100 m3</t>
  </si>
  <si>
    <t>1596421359</t>
  </si>
  <si>
    <t>171201211</t>
  </si>
  <si>
    <t>Poplatek za uložení odpadu ze sypaniny na skládce (skládkovné)</t>
  </si>
  <si>
    <t>-1609754494</t>
  </si>
  <si>
    <t>122,197*1,6</t>
  </si>
  <si>
    <t>174101101</t>
  </si>
  <si>
    <t>Zásyp jam, šachet rýh nebo kolem objektů sypaninou se zhutněním</t>
  </si>
  <si>
    <t>-1894980345</t>
  </si>
  <si>
    <t>"výkop" 122,197</t>
  </si>
  <si>
    <t>"odpočet vytl. kubatura" -((1,15*0,55*32,14)+(1,15*3,2))</t>
  </si>
  <si>
    <t>583373310</t>
  </si>
  <si>
    <t>štěrkopísek frakce 0-22</t>
  </si>
  <si>
    <t>-1014300739</t>
  </si>
  <si>
    <t>98,188*1,67*1,23</t>
  </si>
  <si>
    <t>-45153071</t>
  </si>
  <si>
    <t>1,15*32,14</t>
  </si>
  <si>
    <t>212752311</t>
  </si>
  <si>
    <t>Trativod z drenážních trubek plastových tuhých DN 100 mm včetně lože otevřený výkop</t>
  </si>
  <si>
    <t>-638675306</t>
  </si>
  <si>
    <t>"spočteno v AutoCad" 32,14</t>
  </si>
  <si>
    <t>451573111</t>
  </si>
  <si>
    <t>Lože pod potrubí otevřený výkop ze štěrkopísku</t>
  </si>
  <si>
    <t>951121137</t>
  </si>
  <si>
    <t>(1,15*0,1*32,14)+(2,1*2,1*0,15)</t>
  </si>
  <si>
    <t>452111121</t>
  </si>
  <si>
    <t>Osazení betonových pražců otevřený výkop pl do 50000 mm2</t>
  </si>
  <si>
    <t>-1040932450</t>
  </si>
  <si>
    <t>592119R</t>
  </si>
  <si>
    <t>podkladní betonový pražec  120x100x400 mm</t>
  </si>
  <si>
    <t>-1097314350</t>
  </si>
  <si>
    <t>452311161</t>
  </si>
  <si>
    <t>Podkladní desky z betonu prostého tř. C 25/30 otevřený výkop</t>
  </si>
  <si>
    <t>774826332</t>
  </si>
  <si>
    <t>452368211</t>
  </si>
  <si>
    <t>Výztuž podkladních desek nebo bloků nebo pražců otevřený výkop ze svařovaných sítí Kari</t>
  </si>
  <si>
    <t>-1986399943</t>
  </si>
  <si>
    <t>((1,15*32,14)+(2,1*2,1))*0,0078</t>
  </si>
  <si>
    <t>831263195</t>
  </si>
  <si>
    <t>Příplatek za zřízení kanalizační přípojky DN 100 až 300</t>
  </si>
  <si>
    <t>-1831834463</t>
  </si>
  <si>
    <t>831352121</t>
  </si>
  <si>
    <t>Montáž potrubí z trub kameninových hrdlových s integrovaným těsněním výkop sklon do 20 % DN 200</t>
  </si>
  <si>
    <t>579609329</t>
  </si>
  <si>
    <t>"výkr. 301.03, 301.04" 32,14</t>
  </si>
  <si>
    <t>597107040</t>
  </si>
  <si>
    <t>trouba kameninová glazovaná pouze uvnitř DN200mm L2,50m spojovací systém C Třída 240</t>
  </si>
  <si>
    <t>-578919263</t>
  </si>
  <si>
    <t>831372193</t>
  </si>
  <si>
    <t>Příplatek k montáži kameninového potrubí za napojení dvou dříků trub pomocí převlečné manžety DN 300</t>
  </si>
  <si>
    <t>-535146706</t>
  </si>
  <si>
    <t>"výkr. 301.06" 2</t>
  </si>
  <si>
    <t>837352221</t>
  </si>
  <si>
    <t>Montáž kameninových tvarovek jednoosých s integrovaným těsněním otevřený výkop DN 200</t>
  </si>
  <si>
    <t>-1897004072</t>
  </si>
  <si>
    <t>"výkr. 301.06" 1</t>
  </si>
  <si>
    <t>"výkr. 301.05" 3</t>
  </si>
  <si>
    <t>597109670</t>
  </si>
  <si>
    <t>koleno kameninové glazované DN200mm 30° spojovací systém F tř. 240</t>
  </si>
  <si>
    <t>-1687399186</t>
  </si>
  <si>
    <t>597108730</t>
  </si>
  <si>
    <t>trouba kameninová glazovaná zkrácená GA DN200mm L60(75)cm třída 160 spojovací systém F,C</t>
  </si>
  <si>
    <t>-972786943</t>
  </si>
  <si>
    <t>597108430</t>
  </si>
  <si>
    <t>trouba kameninová glazovaná zkrácená GZ DN200mm L60(75)cm třída 160 spojovací systém F,C</t>
  </si>
  <si>
    <t>-2094455764</t>
  </si>
  <si>
    <t>597108130</t>
  </si>
  <si>
    <t>trouba kameninová neglazovaná zkrácená GE DN200mm L25cm třída 160 spojovací systém F,C</t>
  </si>
  <si>
    <t>1975298791</t>
  </si>
  <si>
    <t>837371221</t>
  </si>
  <si>
    <t>Montáž kameninových tvarovek odbočných s integrovaným těsněním otevřený výkop DN 300</t>
  </si>
  <si>
    <t>1209616078</t>
  </si>
  <si>
    <t>597117740</t>
  </si>
  <si>
    <t>odbočka kameninová glazovaná jednoduchá kolmá DN300/200 L60cm spojovací systém C/F tř.240/160</t>
  </si>
  <si>
    <t>-445948778</t>
  </si>
  <si>
    <t>891355321</t>
  </si>
  <si>
    <t>Montáž zpětných klapek DN 200</t>
  </si>
  <si>
    <t>-828433941</t>
  </si>
  <si>
    <t>"výkr. 301.5" 1</t>
  </si>
  <si>
    <t>422844R</t>
  </si>
  <si>
    <t>klapka zpětná nerez ocel DN200 mm</t>
  </si>
  <si>
    <t>577854292</t>
  </si>
  <si>
    <t>892352121</t>
  </si>
  <si>
    <t>Tlaková zkouška vzduchem potrubí DN 200 těsnícím vakem ucpávkovým</t>
  </si>
  <si>
    <t>úsek</t>
  </si>
  <si>
    <t>-1841786750</t>
  </si>
  <si>
    <t>894411211</t>
  </si>
  <si>
    <t>Zřízení šachet kanalizačních z betonových dílců na potrubí DN do 200 dno kamenina</t>
  </si>
  <si>
    <t>-1490629836</t>
  </si>
  <si>
    <t>592241620</t>
  </si>
  <si>
    <t>skruž betonová s ocelová se stupadly +PE povlakem TBH-Q 1000/1000/120 SP 100x100x12 cm</t>
  </si>
  <si>
    <t>-2034069886</t>
  </si>
  <si>
    <t>592241600</t>
  </si>
  <si>
    <t>skruž betonová s ocelová se stupadly +PE povlakem TBS-Q 1000/250/120 SP 100x25x12 cm</t>
  </si>
  <si>
    <t>348145534</t>
  </si>
  <si>
    <t>592241680</t>
  </si>
  <si>
    <t>skruž betonová přechodová TBR-Q 625/600/120 SPK 62,5/100x60x12 cm</t>
  </si>
  <si>
    <t>2126769777</t>
  </si>
  <si>
    <t>592241770</t>
  </si>
  <si>
    <t>prstenec betonový vyrovnávací TBW-Q 625/100/120 62,5x10x12 cm</t>
  </si>
  <si>
    <t>1072957553</t>
  </si>
  <si>
    <t>592241760</t>
  </si>
  <si>
    <t>prstenec betonový vyrovnávací TBW-Q 625/80/120 62,5x8x12 cm</t>
  </si>
  <si>
    <t>1879127223</t>
  </si>
  <si>
    <t>592243480</t>
  </si>
  <si>
    <t>těsnění elastomerové pro spojení šachetních dílů EMT DN 1000</t>
  </si>
  <si>
    <t>630312714</t>
  </si>
  <si>
    <t>592243R</t>
  </si>
  <si>
    <t>dno šachty zděné v. 1025 mm</t>
  </si>
  <si>
    <t>336998130</t>
  </si>
  <si>
    <t>899104112</t>
  </si>
  <si>
    <t>Osazení poklopů litinových nebo ocelových včetně rámů pro třídu zatížení D400, E600</t>
  </si>
  <si>
    <t>501850280</t>
  </si>
  <si>
    <t>552414140</t>
  </si>
  <si>
    <t>poklop šachtový s rámem DN600 třída D 400, s odvětráním se znakem Pražská kanalizace</t>
  </si>
  <si>
    <t>-1202341634</t>
  </si>
  <si>
    <t>899623171</t>
  </si>
  <si>
    <t>Obetonování potrubí nebo zdiva stok betonem prostým tř. C 25/30 v otevřeném výkopu</t>
  </si>
  <si>
    <t>-320950981</t>
  </si>
  <si>
    <t>"výkr. 301.03, 301.04" 1,15*0,35*32,14</t>
  </si>
  <si>
    <t>998275101</t>
  </si>
  <si>
    <t>Přesun hmot pro trubní vedení z trub kameninových otevřený výkop</t>
  </si>
  <si>
    <t>951115820</t>
  </si>
  <si>
    <t>302 - SO 302 - Odvodnění komunikací</t>
  </si>
  <si>
    <t>1431065972</t>
  </si>
  <si>
    <t>272958588</t>
  </si>
  <si>
    <t>130901121</t>
  </si>
  <si>
    <t>Bourání kcí v hloubených vykopávkách ze zdiva z betonu prostého ručně</t>
  </si>
  <si>
    <t>-1083343757</t>
  </si>
  <si>
    <t>"zrušení stáv. HV" 1,2*2</t>
  </si>
  <si>
    <t>131201201</t>
  </si>
  <si>
    <t>Hloubení jam zapažených v hornině tř. 3 objemu do 100 m3</t>
  </si>
  <si>
    <t>257572374</t>
  </si>
  <si>
    <t>"výkr. 302.02, 302.03, 302.04, 302.05"</t>
  </si>
  <si>
    <t>"HV" 3,3*2,7*1,9*2</t>
  </si>
  <si>
    <t>131201209</t>
  </si>
  <si>
    <t>Příplatek za lepivost u hloubení jam zapažených v hornině tř. 3</t>
  </si>
  <si>
    <t>-687211228</t>
  </si>
  <si>
    <t>33,858*0,3</t>
  </si>
  <si>
    <t>132201201</t>
  </si>
  <si>
    <t>Hloubení rýh š do 2000 mm v hornině tř. 3 objemu do 100 m3</t>
  </si>
  <si>
    <t>1181945367</t>
  </si>
  <si>
    <t>1,15*1,7*2,5*2</t>
  </si>
  <si>
    <t>-557727344</t>
  </si>
  <si>
    <t>9,775*0,3</t>
  </si>
  <si>
    <t>151101101</t>
  </si>
  <si>
    <t>Zřízení příložného pažení a rozepření stěn rýh hl do 2 m</t>
  </si>
  <si>
    <t>676491032</t>
  </si>
  <si>
    <t>2*1,7*2,5*2</t>
  </si>
  <si>
    <t>151101111</t>
  </si>
  <si>
    <t>Odstranění příložného pažení a rozepření stěn rýh hl do 2 m</t>
  </si>
  <si>
    <t>857502528</t>
  </si>
  <si>
    <t>151101201</t>
  </si>
  <si>
    <t>Zřízení příložného pažení stěn výkopu hl do 4 m</t>
  </si>
  <si>
    <t>980404104</t>
  </si>
  <si>
    <t>"HV" (3,3+2,7)*2*1,9*2</t>
  </si>
  <si>
    <t>151101211</t>
  </si>
  <si>
    <t>Odstranění příložného pažení stěn hl do 4 m</t>
  </si>
  <si>
    <t>-1030199904</t>
  </si>
  <si>
    <t>151101301</t>
  </si>
  <si>
    <t>Zřízení rozepření stěn při pažení příložném hl do 4 m</t>
  </si>
  <si>
    <t>1993151748</t>
  </si>
  <si>
    <t>151101311</t>
  </si>
  <si>
    <t>Odstranění rozepření stěn při pažení příložném hl do 4 m</t>
  </si>
  <si>
    <t>-1019607132</t>
  </si>
  <si>
    <t>161101101</t>
  </si>
  <si>
    <t>Svislé přemístění výkopku z horniny tř. 1 až 4 hl výkopu do 2,5 m</t>
  </si>
  <si>
    <t>1238816482</t>
  </si>
  <si>
    <t>9,775+33,858</t>
  </si>
  <si>
    <t>-1078093407</t>
  </si>
  <si>
    <t>"zásyp" 30,885</t>
  </si>
  <si>
    <t>-517160523</t>
  </si>
  <si>
    <t>162701155</t>
  </si>
  <si>
    <t>Vodorovné přemístění do 10000 m výkopku/sypaniny z horniny tř. 5 až 7</t>
  </si>
  <si>
    <t>-952699417</t>
  </si>
  <si>
    <t>-135438140</t>
  </si>
  <si>
    <t>-1477070915</t>
  </si>
  <si>
    <t>(43,633*1,6)+(2,4*2,4)</t>
  </si>
  <si>
    <t>1150799454</t>
  </si>
  <si>
    <t>"výkop" 9,775+33,858</t>
  </si>
  <si>
    <t>"odpočet vytl. kubatura" -((1,15*0,55*5,0)+(1,5*0,9*1,9*2)+(3,3*2,7*0,25*2))</t>
  </si>
  <si>
    <t>1999867064</t>
  </si>
  <si>
    <t>30,885*1,67*1,23</t>
  </si>
  <si>
    <t>93316773</t>
  </si>
  <si>
    <t>(1,15*5,0)+(3,3*2,7*2)</t>
  </si>
  <si>
    <t>-1662828067</t>
  </si>
  <si>
    <t>(1,15*0,1*5)+(3,3*2,7*0,25*2)</t>
  </si>
  <si>
    <t>-464943585</t>
  </si>
  <si>
    <t>(1,15*0,1*2)+(1,7*1,1*0,1*2)</t>
  </si>
  <si>
    <t>1022031338</t>
  </si>
  <si>
    <t>-234102940</t>
  </si>
  <si>
    <t>-1764391642</t>
  </si>
  <si>
    <t>3,8+3,8</t>
  </si>
  <si>
    <t>-2014888605</t>
  </si>
  <si>
    <t>246008860</t>
  </si>
  <si>
    <t>"výkr. 302.05" 3+1</t>
  </si>
  <si>
    <t>837351221</t>
  </si>
  <si>
    <t>Montáž kameninových tvarovek odbočných s integrovaným těsněním otevřený výkop DN 200</t>
  </si>
  <si>
    <t>847386446</t>
  </si>
  <si>
    <t>"výkr. 302.05" 2</t>
  </si>
  <si>
    <t>597117460</t>
  </si>
  <si>
    <t>odbočka kameninová glazovaná jednoduchá kolmá DN200/200 L50cm spojovací systém C/F tř.240/160</t>
  </si>
  <si>
    <t>522019357</t>
  </si>
  <si>
    <t>-2049149394</t>
  </si>
  <si>
    <t>"výkr. 302.05" 2+1+3</t>
  </si>
  <si>
    <t>2095108598</t>
  </si>
  <si>
    <t>-1944256179</t>
  </si>
  <si>
    <t>958731452</t>
  </si>
  <si>
    <t>234907332</t>
  </si>
  <si>
    <t>"výkr. 302.05" 1</t>
  </si>
  <si>
    <t>1331277690</t>
  </si>
  <si>
    <t>38868888</t>
  </si>
  <si>
    <t>89593111R</t>
  </si>
  <si>
    <t>Vpusti kanalizačních horské zprefabrikované velikosti 1200/600 mm</t>
  </si>
  <si>
    <t>553644528</t>
  </si>
  <si>
    <t>"výkr. 302.04" 2</t>
  </si>
  <si>
    <t>899203112</t>
  </si>
  <si>
    <t>Osazení mříží litinových včetně rámů a košů na bahno pro třídu zatížení B12, C250</t>
  </si>
  <si>
    <t>-1353743189</t>
  </si>
  <si>
    <t>552423R</t>
  </si>
  <si>
    <t>litinový rám s dvojitou litinovou mříží C 250 820x1240 mm tl. 130 mm</t>
  </si>
  <si>
    <t>-1941421228</t>
  </si>
  <si>
    <t>269849212</t>
  </si>
  <si>
    <t>1,15*0,35*2,5*2</t>
  </si>
  <si>
    <t>-1771713242</t>
  </si>
  <si>
    <t>401 - SO 401 - Elektropřípojka fontány</t>
  </si>
  <si>
    <t xml:space="preserve">    8 -  Trubní vedení</t>
  </si>
  <si>
    <t>PSV -  Práce a dodávky PSV</t>
  </si>
  <si>
    <t xml:space="preserve">    741 -  Elektroinstalace</t>
  </si>
  <si>
    <t>M -  Práce a dodávky M</t>
  </si>
  <si>
    <t xml:space="preserve">    21-M -  Elektromontáže</t>
  </si>
  <si>
    <t xml:space="preserve">    22-M -  Montáže technologických zařízení pro dopravní stavby</t>
  </si>
  <si>
    <t xml:space="preserve">    46-M -  Zemní práce při extr.mont.pracích</t>
  </si>
  <si>
    <t>132201100</t>
  </si>
  <si>
    <t>Hloubení rýh š do 600 mm v hornině tř. 3 objemu do 100 m3, pro zpětný zásyp</t>
  </si>
  <si>
    <t>1410282133</t>
  </si>
  <si>
    <t>"chodník výkop - pískové lože" (0,35*0,6*35,2)-(0,35*0,2*35,2)</t>
  </si>
  <si>
    <t>"vozovka výkop - obet. chráničky" (0,35*1,1*16,3)-(0,35*0,4*16,3)</t>
  </si>
  <si>
    <t>"zeleň výkop - pískové lože" (0,35*0,8*4,5)-(0,35*0,2*4,5)</t>
  </si>
  <si>
    <t>132201101</t>
  </si>
  <si>
    <t>Hloubení rýh š do 600 mm v hornině tř. 3 objemu do 100 m3</t>
  </si>
  <si>
    <t>-684334368</t>
  </si>
  <si>
    <t>"výkop chodník-zemina nad písk. ložem" (0,35*0,6*35,2)-(0,35*0,4*35,2)</t>
  </si>
  <si>
    <t>"výkop vozovka-zemina nad obet.chráničkou" (0,35*1,1*16,3)-(0,35*0,7*16,3)</t>
  </si>
  <si>
    <t>"výkop zeleň-zemina nad písk. ložem" (0,35*0,8*4,5)-(0,35*0,6*4,5)</t>
  </si>
  <si>
    <t>132201109</t>
  </si>
  <si>
    <t>Příplatek za lepivost k hloubení rýh š do 600 mm v hornině tř. 3</t>
  </si>
  <si>
    <t>-1975697612</t>
  </si>
  <si>
    <t>1393578788</t>
  </si>
  <si>
    <t>"na mezideponii"</t>
  </si>
  <si>
    <t xml:space="preserve">"z mezideponie na místo určení" </t>
  </si>
  <si>
    <t>162301102</t>
  </si>
  <si>
    <t>Vodorovné přemístění do 1000 m výkopku/sypaniny z horniny tř. 1 až 4</t>
  </si>
  <si>
    <t>-402316195</t>
  </si>
  <si>
    <t>162701109</t>
  </si>
  <si>
    <t>Příplatek k vodorovnému přemístění výkopku/sypaniny z horniny tř. 1 až 4 ZKD 1000 m přes 10000 m</t>
  </si>
  <si>
    <t>-814840702</t>
  </si>
  <si>
    <t>"výkop chodník-zemina nad písk. ložem" (0,35*0,6*35,2)*(0,35*0,4*35,2)*19</t>
  </si>
  <si>
    <t>"výkop vozovka-zemina nad obet.chráničkou" (0,35*1,1*16,3)-(0,35*0,7*16,3)*19</t>
  </si>
  <si>
    <t>"výkop zeleň-zemina nad písk. ložem" (0,35*0,8*4,5)-(0,35*0,6*4,5)*19</t>
  </si>
  <si>
    <t>1716201358</t>
  </si>
  <si>
    <t>"výkop chodník-zemina nad písk. ložem" ((0,35*0,6*35,2)-(0,35*0,4*35,2))*2</t>
  </si>
  <si>
    <t>"výkop vozovka-zemina nad obet.chráničkou" ((0,35*1,1*16,3)-(0,35*0,7*16,3))*2</t>
  </si>
  <si>
    <t>"výkop zeleň-zemina nad písk. ložem" ((0,35*0,8*4,5)-(0,35*0,6*4,5))*2</t>
  </si>
  <si>
    <t>-1393001662</t>
  </si>
  <si>
    <t>"chodník" 0,35*0,4*35,2</t>
  </si>
  <si>
    <t>"vozovka" 0,5*0,7*16,3</t>
  </si>
  <si>
    <t>"zeleň" 0,35*0,6*4,5</t>
  </si>
  <si>
    <t>566908007</t>
  </si>
  <si>
    <t>"Obetonování potrubí, spočteno v AutoCad" 0,4*0,35* 16,3</t>
  </si>
  <si>
    <t>741122024</t>
  </si>
  <si>
    <t>Montáž kabel Cu bez ukončení uložený pod omítku plný kulatý 4x10 mm2 (CYKY)</t>
  </si>
  <si>
    <t>220417110</t>
  </si>
  <si>
    <t>341110760</t>
  </si>
  <si>
    <t>kabel silový s Cu jádrem CYKY 4x10 mm2</t>
  </si>
  <si>
    <t>1869016911</t>
  </si>
  <si>
    <t>obsah kovu [kg/m], Cu =0,392, Al =0</t>
  </si>
  <si>
    <t>741122623</t>
  </si>
  <si>
    <t>Montáž kabel Cu plný kulatý žíla 4x10 mm2 uložený pevně (CYKY)</t>
  </si>
  <si>
    <t>-1111589578</t>
  </si>
  <si>
    <t>-841197608</t>
  </si>
  <si>
    <t>741990070</t>
  </si>
  <si>
    <t>Utěsnění prostupu kabelu vodotěsné, včetně vrtání, dodávka a montáž</t>
  </si>
  <si>
    <t>-165805615</t>
  </si>
  <si>
    <t>například Roxtec RS 43</t>
  </si>
  <si>
    <t>210100251</t>
  </si>
  <si>
    <t>Ukončení kabelů smršťovací záklopkou nebo páskou se zapojením bez letování žíly do 4x10 mm2</t>
  </si>
  <si>
    <t>-81152937</t>
  </si>
  <si>
    <t>354365200</t>
  </si>
  <si>
    <t>koncovka kabelová vnitřní do 50 mm2</t>
  </si>
  <si>
    <t>128</t>
  </si>
  <si>
    <t>-183264431</t>
  </si>
  <si>
    <t>210192652</t>
  </si>
  <si>
    <t>Montáž skříní kabelových zapuštěných do zdiva cihelného</t>
  </si>
  <si>
    <t>-157846426</t>
  </si>
  <si>
    <t>0,68*0,63</t>
  </si>
  <si>
    <t>357116710</t>
  </si>
  <si>
    <t>rozvaděč elektroměrový kompaktní pilíř 1x dvousazbový</t>
  </si>
  <si>
    <t>151907798</t>
  </si>
  <si>
    <t>Elektromětový rozvaděč v provedení pro PRE, 2x3f elektroměr s HDO, včetně zapojení, úpravy niky a poplatku za jistič, výstroj viz výkres</t>
  </si>
  <si>
    <t>210192652-D</t>
  </si>
  <si>
    <t>Demontáž skříní kabelových zapuštěných do zdiva cihelného, typ KS II</t>
  </si>
  <si>
    <t>1703017092</t>
  </si>
  <si>
    <t>210800508</t>
  </si>
  <si>
    <t>Montáž měděných vodičů CY, HO5V, HO7V, NYY, YY 10 mm2 uložených v trubkách nebo lištách</t>
  </si>
  <si>
    <t>-1593635670</t>
  </si>
  <si>
    <t>"silový kabel v kabelových prostupech"</t>
  </si>
  <si>
    <t>"vozovka, dl*10% na zvlnění kabelu" 16,3*1,1</t>
  </si>
  <si>
    <t>256</t>
  </si>
  <si>
    <t>1107419097</t>
  </si>
  <si>
    <t>210800528</t>
  </si>
  <si>
    <t>Montáž měděných vodičů CY, HO5V, HO7V, NYY, YY 10 mm2 uložených volně</t>
  </si>
  <si>
    <t>673976264</t>
  </si>
  <si>
    <t>"dl*10% na zvlnění kabelu" 39,7*1,1</t>
  </si>
  <si>
    <t>536948849</t>
  </si>
  <si>
    <t>210810013</t>
  </si>
  <si>
    <t>Montáž měděných kabelů CYKY, CYKYD, CYKYDY, NYM, NYY, YSLY 750 V 4x10mm2 uložených volně</t>
  </si>
  <si>
    <t>1049238636</t>
  </si>
  <si>
    <t>39,7*1,1</t>
  </si>
  <si>
    <t>74147195</t>
  </si>
  <si>
    <t>220060423</t>
  </si>
  <si>
    <t>Položení ochranné trubky do kabelového lože průměru 110 mm</t>
  </si>
  <si>
    <t>1411670227</t>
  </si>
  <si>
    <t>16,3*1,1</t>
  </si>
  <si>
    <t>345713650</t>
  </si>
  <si>
    <t>trubka elektroinstalační ohebná, HDPE KD 09110</t>
  </si>
  <si>
    <t>500808968</t>
  </si>
  <si>
    <t>460421101</t>
  </si>
  <si>
    <t>Lože kabelů z písku nebo štěrkopísku tl 10 cm nad kabel, bez zakrytí, šířky lože do 65 cm</t>
  </si>
  <si>
    <t>930261388</t>
  </si>
  <si>
    <t>460490012</t>
  </si>
  <si>
    <t>Krytí kabelů výstražnou fólií šířky 25 cm</t>
  </si>
  <si>
    <t>-1918797245</t>
  </si>
  <si>
    <t>Krytí kabelů, spojek, koncovek a odbočnic kabelů výstražnou červenou fólií z PVC včetně vyrovnání povrchu rýhy, rozvinutí a uložení fólie do rýhy, fólie šířky do 25cm</t>
  </si>
  <si>
    <t>"spočteno v AutoCad" 40</t>
  </si>
  <si>
    <t>402 - SO 402 - Úprava veřejného osvětlení</t>
  </si>
  <si>
    <t xml:space="preserve">    3 -  Svislé a kompletní konstrukce</t>
  </si>
  <si>
    <t>131201101</t>
  </si>
  <si>
    <t>Hloubení jam nezapažených v hornině tř. 3 objemu do 100 m3</t>
  </si>
  <si>
    <t>1758120965</t>
  </si>
  <si>
    <t>"výkop pro základy stožáru ZS" 0,4*0,4*0,9*11</t>
  </si>
  <si>
    <t>131201109</t>
  </si>
  <si>
    <t>Příplatek za lepivost u hloubení jam nezapažených v hornině tř. 3</t>
  </si>
  <si>
    <t>1852216975</t>
  </si>
  <si>
    <t>-1804700905</t>
  </si>
  <si>
    <t>"chodník výkop - pískové lože" (0,35*0,6*191,8)-(0,35*0,2*191,8)</t>
  </si>
  <si>
    <t>"vozovka výkop - obet. chráničky" (0,5*1,2*42)-(0,5*0,4*42)</t>
  </si>
  <si>
    <t>"zeleň výkop - pískové lože" (0,35*0,8*45,8)-(0,35*0,2*45,8)</t>
  </si>
  <si>
    <t>2117273825</t>
  </si>
  <si>
    <t>"výkop chodník-zemina nad písk. ložem" (0,35*0,6*191,8)-(0,35*0,4*191,8)</t>
  </si>
  <si>
    <t>"výkop vozovka-zemina nad obet.chráničkou" (0,5*1,2*42)-(0,5*0,8*42)</t>
  </si>
  <si>
    <t>"výkop zeleň-zemina nad písk. ložem" (0,35*0,8*45,6)-(0,35*0,6*45,6)</t>
  </si>
  <si>
    <t>197434236</t>
  </si>
  <si>
    <t>"pro zpětný zásyp"</t>
  </si>
  <si>
    <t>"na skládku"</t>
  </si>
  <si>
    <t>1336363891</t>
  </si>
  <si>
    <t>-1030193546</t>
  </si>
  <si>
    <t>1010067221</t>
  </si>
  <si>
    <t>"výkop chodník-zemina nad písk. ložem" ((0,35*0,6*191,8)-(0,35*0,4*191,8))*19</t>
  </si>
  <si>
    <t>"výkop vozovka-zemina nad obet.chráničkou" ((0,5*1,2*42)-(0,5*0,8*42))*19</t>
  </si>
  <si>
    <t>"výkop zeleň-zemina nad písk. ložem" ((0,35*0,8*45,6)-(0,35*0,6*45,6))*19</t>
  </si>
  <si>
    <t>-773035418</t>
  </si>
  <si>
    <t>"výkop chodník-zemina nad písk. ložem" ((0,35*0,6*191,8)-(0,35*0,4*191,8))*2</t>
  </si>
  <si>
    <t>"výkop vozovka-zemina nad obet.chráničkou" ((0,5*1,2*42)-(0,5*0,8*42))*2</t>
  </si>
  <si>
    <t>"výkop zeleň-zemina nad písk. ložem" ((0,35*0,8*45,6)-(0,35*0,6*45,6))*2</t>
  </si>
  <si>
    <t>-1660945479</t>
  </si>
  <si>
    <t>"chodník" 0,35*0,4*191,8</t>
  </si>
  <si>
    <t>"vozovka"0,5*0,8*42</t>
  </si>
  <si>
    <t>"zeleň" 0,35*0,6*45,6</t>
  </si>
  <si>
    <t>311400001</t>
  </si>
  <si>
    <t>Obetonávka sloupu VO z betonu prostého tř. C 25/30</t>
  </si>
  <si>
    <t>2010219219</t>
  </si>
  <si>
    <t>"obj*ks" 0,003*11</t>
  </si>
  <si>
    <t>1253551057</t>
  </si>
  <si>
    <t>"obetonované chráničky ve vozovce" 0,5*0,4*42</t>
  </si>
  <si>
    <t>997013501</t>
  </si>
  <si>
    <t>Odvoz suti a vybouraných hmot na skládku nebo meziskládku do 1 km se složením</t>
  </si>
  <si>
    <t>195971978</t>
  </si>
  <si>
    <t>"bet. patky stožárů, hm*ks"0,28*5</t>
  </si>
  <si>
    <t>997013502</t>
  </si>
  <si>
    <t>Odvoz demontovaných stožárů vč. svítidel na skládku nebo meziskládku do 1 km se složením</t>
  </si>
  <si>
    <t>-1426387690</t>
  </si>
  <si>
    <t>"stožáry, hm*ks" 0,085*4</t>
  </si>
  <si>
    <t>"svítidla, hm*ks" 0,0025*4</t>
  </si>
  <si>
    <t>997013509</t>
  </si>
  <si>
    <t>Příplatek k odvozu suti a vybouraných hmot na skládku ZKD 1 km přes 1 km</t>
  </si>
  <si>
    <t>-1467804911</t>
  </si>
  <si>
    <t>"bet. patky stožárů, hm*ks"0,28*5*19</t>
  </si>
  <si>
    <t>997013510</t>
  </si>
  <si>
    <t>Příplatek k odvozu demontovaných stožárů vč. svítidel na skládku ZKD 1 km přes 1 km</t>
  </si>
  <si>
    <t>-1637927601</t>
  </si>
  <si>
    <t>"stožáry, hm*ks" 0,085*4*19</t>
  </si>
  <si>
    <t>"svítidla, hm*ks" 0,0025*4*19</t>
  </si>
  <si>
    <t>-1566710551</t>
  </si>
  <si>
    <t>997321512</t>
  </si>
  <si>
    <t>Vodorovná doprava demontovaného stožáru se svítidelm do skladu do 1 km</t>
  </si>
  <si>
    <t>-2041429825</t>
  </si>
  <si>
    <t>0,11</t>
  </si>
  <si>
    <t>997321520</t>
  </si>
  <si>
    <t>Příplatek ZKD 1km vodorovné dopravy demontovaného stožáru se svítidelm do skladu</t>
  </si>
  <si>
    <t>303460052</t>
  </si>
  <si>
    <t>0,110*19</t>
  </si>
  <si>
    <t>741374071</t>
  </si>
  <si>
    <t>Montáž světlomet halogenový vnější</t>
  </si>
  <si>
    <t>-1171423905</t>
  </si>
  <si>
    <t>"použity stávající halogenové svítidla"2</t>
  </si>
  <si>
    <t>741374072</t>
  </si>
  <si>
    <t>Demontáž světlometu halogenového vnějšího</t>
  </si>
  <si>
    <t>1548906</t>
  </si>
  <si>
    <t>"pro zpětnou montáž"2</t>
  </si>
  <si>
    <t>741410003</t>
  </si>
  <si>
    <t>Montáž vodič uzemňovací drát nebo lano D do 10 mm na povrchu</t>
  </si>
  <si>
    <t>-940505316</t>
  </si>
  <si>
    <t>46*1,1</t>
  </si>
  <si>
    <t>354410730</t>
  </si>
  <si>
    <t>drát průměr 10 mm FeZn</t>
  </si>
  <si>
    <t>kg</t>
  </si>
  <si>
    <t>1124090225</t>
  </si>
  <si>
    <t>Hmotnost: 0,62 kg/m</t>
  </si>
  <si>
    <t>741410041</t>
  </si>
  <si>
    <t>Montáž vodič uzemňovací drát nebo lano D do 10 mm v městské zástavbě</t>
  </si>
  <si>
    <t>452729670</t>
  </si>
  <si>
    <t>341*1,1</t>
  </si>
  <si>
    <t>-1930289465</t>
  </si>
  <si>
    <t>210040042</t>
  </si>
  <si>
    <t>Montáž patek betonových pro stožár VO</t>
  </si>
  <si>
    <t>1349659259</t>
  </si>
  <si>
    <t>Montáž patek betonových pro stožár VO vč. obsypu paty stožáru pískem</t>
  </si>
  <si>
    <t>592127050</t>
  </si>
  <si>
    <t>základ prefabrikovaný z bet. C25/30 XF1</t>
  </si>
  <si>
    <t>106079265</t>
  </si>
  <si>
    <t>210040042-D</t>
  </si>
  <si>
    <t>Demontáž patek betonových prefabrikovaných</t>
  </si>
  <si>
    <t>-1324853035</t>
  </si>
  <si>
    <t>210203403</t>
  </si>
  <si>
    <t>Montáž svítidlo výbojkové průmyslové stropní přisazené 1 zdroj s krytem</t>
  </si>
  <si>
    <t>-381494319</t>
  </si>
  <si>
    <t>348400001</t>
  </si>
  <si>
    <t>svítidlo venkovní výbojkové HLP 098</t>
  </si>
  <si>
    <t>1774834929</t>
  </si>
  <si>
    <t>"nové svítidla" 10</t>
  </si>
  <si>
    <t>"jedno stávající svítidlo použito"</t>
  </si>
  <si>
    <t>210203403-D</t>
  </si>
  <si>
    <t>Demontáž svítidlo výbojkové průmyslové stropní přisazené 1 zdroj s krytem</t>
  </si>
  <si>
    <t>-1956575051</t>
  </si>
  <si>
    <t>"na skládku"4</t>
  </si>
  <si>
    <t>"pro zpětné použití"1</t>
  </si>
  <si>
    <t>210204011</t>
  </si>
  <si>
    <t>Montáž stožárů osvětlení ocelových samostatně stojících délky do 12 m</t>
  </si>
  <si>
    <t>510386015</t>
  </si>
  <si>
    <t>316306060</t>
  </si>
  <si>
    <t>stožár HS03</t>
  </si>
  <si>
    <t>-202481282</t>
  </si>
  <si>
    <t>stožár HS03, vč. elektrovýzbroje</t>
  </si>
  <si>
    <t>"nové stožáry"10</t>
  </si>
  <si>
    <t>"jeden použitý z demontovaných"</t>
  </si>
  <si>
    <t>210204011-D</t>
  </si>
  <si>
    <t>Demontáž stožárů osvětlení ocelových samostatně stojících délky do 12 m</t>
  </si>
  <si>
    <t>-1669938871</t>
  </si>
  <si>
    <t>210204105</t>
  </si>
  <si>
    <t>Montáž výložníků osvětlení dvouramenných sloupových hmotnosti do 70 kg</t>
  </si>
  <si>
    <t>-883566058</t>
  </si>
  <si>
    <t>Montáž výložníků osvětlení dvouramenných sloupových, hmotnosti do 70 kg, vč. opravy povrchů (broušení a nátěry poškozených ploch)</t>
  </si>
  <si>
    <t>"použit demontovaný výložník"1</t>
  </si>
  <si>
    <t>210204105-D</t>
  </si>
  <si>
    <t>Demontáž výložníků osvětlení dvouramenných sloupových hmotnosti do 70 kg</t>
  </si>
  <si>
    <t>624430555</t>
  </si>
  <si>
    <t>743739194</t>
  </si>
  <si>
    <t>"silový kabel v kabelových prostupech "</t>
  </si>
  <si>
    <t>"lavička" 20*1,1</t>
  </si>
  <si>
    <t>"vozovka" 42*1,1</t>
  </si>
  <si>
    <t>-1723780722</t>
  </si>
  <si>
    <t>523207893</t>
  </si>
  <si>
    <t>279*1,1</t>
  </si>
  <si>
    <t>1830506766</t>
  </si>
  <si>
    <t>-894661061</t>
  </si>
  <si>
    <t>"vozovka" 4*42*1,1</t>
  </si>
  <si>
    <t>-1604285006</t>
  </si>
  <si>
    <t>389430974</t>
  </si>
  <si>
    <t>-2030487897</t>
  </si>
  <si>
    <t>"spočteno v AutoCad" 238</t>
  </si>
  <si>
    <t>501 - SO 501 - Přeložka vodovodních řadů DN 100, DN 200 v předprostoru Písecké brány</t>
  </si>
  <si>
    <t xml:space="preserve">    9 -   Ostatní konstrukce a práce, bourání</t>
  </si>
  <si>
    <t>-1164845179</t>
  </si>
  <si>
    <t>24*10</t>
  </si>
  <si>
    <t>2018502519</t>
  </si>
  <si>
    <t>1111542766</t>
  </si>
  <si>
    <t>1,2*8</t>
  </si>
  <si>
    <t>-992882813</t>
  </si>
  <si>
    <t>1,2*2</t>
  </si>
  <si>
    <t>709373401</t>
  </si>
  <si>
    <t>1,2*35</t>
  </si>
  <si>
    <t>1696874768</t>
  </si>
  <si>
    <t>(1,1*1,6*42)+(1,3*1,8*9,6)+(1,8*2,1*2,4)</t>
  </si>
  <si>
    <t>-1080881859</t>
  </si>
  <si>
    <t>"výkr. 501.03, 501.04, 501.05, 501.06"</t>
  </si>
  <si>
    <t>"bourání bet. konstrukcí pod rušenými armaturami"</t>
  </si>
  <si>
    <t>"řad A + odpoj" 2</t>
  </si>
  <si>
    <t>"řad B" 2</t>
  </si>
  <si>
    <t>-297619829</t>
  </si>
  <si>
    <t>"bourání šoupat a hydrantů mimo trasu přel. řadů"</t>
  </si>
  <si>
    <t>"řad A + odpoj" 1,5*1,5*2,0*5</t>
  </si>
  <si>
    <t>"řad B" 1,5*1,5*2,0*7</t>
  </si>
  <si>
    <t>143784961</t>
  </si>
  <si>
    <t>38,25*0,3</t>
  </si>
  <si>
    <t>-127332792</t>
  </si>
  <si>
    <t>"řad A + odpoj" 1,2*1,9*72,9</t>
  </si>
  <si>
    <t>"řad B" (1,2*2,1*78,9)+(1,2*2,6*3,5)</t>
  </si>
  <si>
    <t>"přípojky" 1,2*1,9*31,6</t>
  </si>
  <si>
    <t>1167378948</t>
  </si>
  <si>
    <t>448,008*0,3</t>
  </si>
  <si>
    <t>-1140213523</t>
  </si>
  <si>
    <t>"řad A + odpoj" 2*1,9*72,9</t>
  </si>
  <si>
    <t>"přípojky" 2*1,9*31,6</t>
  </si>
  <si>
    <t>-974613667</t>
  </si>
  <si>
    <t>"řad B" (2*2,1*78,9)+(2*2,6*3,5)</t>
  </si>
  <si>
    <t>2061273185</t>
  </si>
  <si>
    <t>861323797</t>
  </si>
  <si>
    <t>-792190078</t>
  </si>
  <si>
    <t>"řad A + odpoj" 1,5*4*2,0*5</t>
  </si>
  <si>
    <t>"řad B" 1,5*4*2,0*7</t>
  </si>
  <si>
    <t>-590245820</t>
  </si>
  <si>
    <t>1675982835</t>
  </si>
  <si>
    <t>1795833991</t>
  </si>
  <si>
    <t>-2001266736</t>
  </si>
  <si>
    <t>(437,008*0,5)+54</t>
  </si>
  <si>
    <t>913725203</t>
  </si>
  <si>
    <t>10,92*0,55</t>
  </si>
  <si>
    <t>-510490647</t>
  </si>
  <si>
    <t>"zásyp, obsyp" 376,77+106,81</t>
  </si>
  <si>
    <t>491353314</t>
  </si>
  <si>
    <t>448,008+54</t>
  </si>
  <si>
    <t>1973157690</t>
  </si>
  <si>
    <t>1208879381</t>
  </si>
  <si>
    <t>-165851528</t>
  </si>
  <si>
    <t>(502,008*1,6)+(4,0*1,9)</t>
  </si>
  <si>
    <t>1658389303</t>
  </si>
  <si>
    <t>"výkop" 448,008+54+4</t>
  </si>
  <si>
    <t>"odpočet vytl. kubatura" -((1,2*0,65*72,9)+(1,2*0,55*78,9)+(1,2*0,5*3,5)+(1,2*0,48*31,6))</t>
  </si>
  <si>
    <t>-1158337095</t>
  </si>
  <si>
    <t>376,77*1,67*1,23</t>
  </si>
  <si>
    <t>175151101</t>
  </si>
  <si>
    <t>Obsypání potrubí strojně sypaninou bez prohození, uloženou do 3 m</t>
  </si>
  <si>
    <t>1169522987</t>
  </si>
  <si>
    <t xml:space="preserve"> (1,2*0,55*72,9)+(1,2*0,45*78,9)+(1,2*0,4*3,5)+(1,2*0,38*31,6)</t>
  </si>
  <si>
    <t>-1489526427</t>
  </si>
  <si>
    <t>106,811*1,67*1,23</t>
  </si>
  <si>
    <t>67282685</t>
  </si>
  <si>
    <t>(1,2*(72,9+78,9+3,5+31,6))+(1,5*1,5*12)</t>
  </si>
  <si>
    <t>-1316587779</t>
  </si>
  <si>
    <t>72,9+78,9+3,5+31,6</t>
  </si>
  <si>
    <t>1358298304</t>
  </si>
  <si>
    <t>1,2*0,1*(72,9+78,9+3,5+31,6)</t>
  </si>
  <si>
    <t>452313131</t>
  </si>
  <si>
    <t>Podkladní bloky z betonu prostého tř. C 12/15 otevřený výkop</t>
  </si>
  <si>
    <t>-804808898</t>
  </si>
  <si>
    <t>"výkr. 501.06" (0,13*4)+(0,23*1)+(1,3*2)+(0,15*8)+(0,85*3)+(1,3*1)+(0,024*4)</t>
  </si>
  <si>
    <t>452353101</t>
  </si>
  <si>
    <t>Bednění podkladních bloků otevřený výkop</t>
  </si>
  <si>
    <t>-2033664007</t>
  </si>
  <si>
    <t>851241131</t>
  </si>
  <si>
    <t>Montáž potrubí z trub litinových hrdlových s integrovaným těsněním otevřený výkop DN 80</t>
  </si>
  <si>
    <t>-118593702</t>
  </si>
  <si>
    <t>"výkr. 501.07" 3,5</t>
  </si>
  <si>
    <t>552530001</t>
  </si>
  <si>
    <t>trouba vodovodní litinová hrdlová s PUR ochranou vnitřní a vnější  m DN 80 mm</t>
  </si>
  <si>
    <t>-1057375121</t>
  </si>
  <si>
    <t>851261131</t>
  </si>
  <si>
    <t>Montáž potrubí z trub litinových hrdlových s integrovaným těsněním otevřený výkop DN 100</t>
  </si>
  <si>
    <t>-1017841479</t>
  </si>
  <si>
    <t>"výkr. 501.07" 78,9</t>
  </si>
  <si>
    <t>552514610</t>
  </si>
  <si>
    <t>kroužek zámkový  DN 100</t>
  </si>
  <si>
    <t>-1764100387</t>
  </si>
  <si>
    <t>552530011</t>
  </si>
  <si>
    <t>trouba vodovodní litinová hrdlová s PUR ochranou vnitřní a vnější DN 100 mm</t>
  </si>
  <si>
    <t>-75171516</t>
  </si>
  <si>
    <t>851351131</t>
  </si>
  <si>
    <t>Montáž potrubí z trub litinových hrdlových s integrovaným těsněním otevřený výkop DN 200</t>
  </si>
  <si>
    <t>1914344876</t>
  </si>
  <si>
    <t>"výkr. 501.07" 72,9</t>
  </si>
  <si>
    <t>552514631</t>
  </si>
  <si>
    <t>kroužek zámkový DN 200</t>
  </si>
  <si>
    <t>-1411374382</t>
  </si>
  <si>
    <t>552530041</t>
  </si>
  <si>
    <t>trouba vodovodní litinová hrdlová  s PUR ochranou vnitřní a vnější DN 200 mm</t>
  </si>
  <si>
    <t>131225983</t>
  </si>
  <si>
    <t>857242122</t>
  </si>
  <si>
    <t>Montáž litinových tvarovek jednoosých přírubových otevřený výkop DN 80</t>
  </si>
  <si>
    <t>205952824</t>
  </si>
  <si>
    <t>"výkr. 501.07" 2+8+1+1+4</t>
  </si>
  <si>
    <t>552538922</t>
  </si>
  <si>
    <t xml:space="preserve">tvarovka přírubová s hrdlem  z tvárné litiny E-kus DN80 </t>
  </si>
  <si>
    <t>123734160</t>
  </si>
  <si>
    <t>552532361</t>
  </si>
  <si>
    <t>trouba přírubová litinová FF DN 80 mm délka 250 mm</t>
  </si>
  <si>
    <t>-648318902</t>
  </si>
  <si>
    <t>552532411</t>
  </si>
  <si>
    <t>trouba přírubová litinová FF DN 80 mm délka 500 mm</t>
  </si>
  <si>
    <t>-1906212357</t>
  </si>
  <si>
    <t>552540111</t>
  </si>
  <si>
    <t>koleno přírubové z tvárné litiny  FFK-kus DN 80- 45°</t>
  </si>
  <si>
    <t>-61335442</t>
  </si>
  <si>
    <t>552540471</t>
  </si>
  <si>
    <t>koleno přírubové z tvárné litiny, s patkou N-kus DN 80 mm</t>
  </si>
  <si>
    <t>-1787804929</t>
  </si>
  <si>
    <t>857261131</t>
  </si>
  <si>
    <t>Montáž litinových tvarovek jednoosých hrdlových otevřený výkop s integrovaným těsněním DN 100</t>
  </si>
  <si>
    <t>1262495424</t>
  </si>
  <si>
    <t>"výkr. 501.07" 8+3</t>
  </si>
  <si>
    <t>552539411</t>
  </si>
  <si>
    <t>koleno hrdlové z tvárné litiny,MMK-kus DN 100-45°</t>
  </si>
  <si>
    <t>-1225946754</t>
  </si>
  <si>
    <t>55253R12</t>
  </si>
  <si>
    <t>spojka jištěná proti posunu hrdlo - hrdlo DN100/100</t>
  </si>
  <si>
    <t>-2096170393</t>
  </si>
  <si>
    <t>857262122</t>
  </si>
  <si>
    <t>Montáž litinových tvarovek jednoosých přírubových otevřený výkop DN 100</t>
  </si>
  <si>
    <t>-666945537</t>
  </si>
  <si>
    <t>"výkr. 501.07" 10+1</t>
  </si>
  <si>
    <t>552538931</t>
  </si>
  <si>
    <t>tvarovka přírubová s hrdlem z tvárné litiny  E-kus DN100</t>
  </si>
  <si>
    <t>1397879970</t>
  </si>
  <si>
    <t>55253R11</t>
  </si>
  <si>
    <t>spojka jištěná proti posunu hrdlo - příruba DN100/100</t>
  </si>
  <si>
    <t>428291974</t>
  </si>
  <si>
    <t>857263131</t>
  </si>
  <si>
    <t>Montáž litinových tvarovek odbočných hrdlových otevřený výkop s integrovaným těsněním DN 100</t>
  </si>
  <si>
    <t>1526074888</t>
  </si>
  <si>
    <t>"výkr. 501.07" 1+2</t>
  </si>
  <si>
    <t>552535161</t>
  </si>
  <si>
    <t>tvarovka přírubová litinová s přírubovou odbočkou, T-kus DN 100/100 mm</t>
  </si>
  <si>
    <t>-1585018781</t>
  </si>
  <si>
    <t>552535151</t>
  </si>
  <si>
    <t>tvarovka přírubová litinová s přírubovou odbočkou, T-kus DN 100/80 mm</t>
  </si>
  <si>
    <t>807588852</t>
  </si>
  <si>
    <t>857351131</t>
  </si>
  <si>
    <t>Montáž litinových tvarovek jednoosých hrdlových otevřený výkop s integrovaným těsněním DN 200</t>
  </si>
  <si>
    <t>-1819899357</t>
  </si>
  <si>
    <t>"výkr. 501.07" 4+1+2</t>
  </si>
  <si>
    <t>55253R22</t>
  </si>
  <si>
    <t>spojka jištěná proti posunu hrdlo - hrdlo DN 200/200</t>
  </si>
  <si>
    <t>-473637765</t>
  </si>
  <si>
    <t>552539321</t>
  </si>
  <si>
    <t>koleno hrdlové z tvárné litiny  MMK-kus DN 200-30°</t>
  </si>
  <si>
    <t>-956903912</t>
  </si>
  <si>
    <t>552539441</t>
  </si>
  <si>
    <t>koleno hrdlové  z tvárné litiny  MMK-kus DN 200-45°</t>
  </si>
  <si>
    <t>672240407</t>
  </si>
  <si>
    <t>857352122</t>
  </si>
  <si>
    <t>Montáž litinových tvarovek jednoosých přírubových otevřený výkop DN 200</t>
  </si>
  <si>
    <t>-1795157275</t>
  </si>
  <si>
    <t>"výkr. 501.07" 2+1+1+2+1+1</t>
  </si>
  <si>
    <t>552538961</t>
  </si>
  <si>
    <t>tvarovka přírubová s hrdlem z tvárné litiny  E-kus DN200 L140 mm</t>
  </si>
  <si>
    <t>1707324176</t>
  </si>
  <si>
    <t>552540151</t>
  </si>
  <si>
    <t>koleno přírubové z tvárné litiny  FFK-kus DN 200- 45°</t>
  </si>
  <si>
    <t>1608251781</t>
  </si>
  <si>
    <t>552533031</t>
  </si>
  <si>
    <t>trouba přírubová litinová  FF DN 200 mm délka 500 mm</t>
  </si>
  <si>
    <t>-1170255830</t>
  </si>
  <si>
    <t>552536201</t>
  </si>
  <si>
    <t>přechod přírubový FFR-kus litinový DN 200/100 mm</t>
  </si>
  <si>
    <t>1235258899</t>
  </si>
  <si>
    <t>552536641</t>
  </si>
  <si>
    <t>příruba zaslepovací z tvárné litiny X DN 200 mm</t>
  </si>
  <si>
    <t>668360716</t>
  </si>
  <si>
    <t>55253R21</t>
  </si>
  <si>
    <t>spojka jištěná proti posunu hrdlo - příruba DN 200/200</t>
  </si>
  <si>
    <t>-762301241</t>
  </si>
  <si>
    <t>857353131</t>
  </si>
  <si>
    <t>Montáž litinových tvarovek odbočných hrdlových otevřený výkop s integrovaným těsněním DN 200</t>
  </si>
  <si>
    <t>-1599115706</t>
  </si>
  <si>
    <t>"výkr. 501.07" 2</t>
  </si>
  <si>
    <t>552537631</t>
  </si>
  <si>
    <t>tvarovka hrdlová  s přírubovou odbočkou z tvárné litiny A-kus DN 200/80 mm</t>
  </si>
  <si>
    <t>1331556910</t>
  </si>
  <si>
    <t>857354122</t>
  </si>
  <si>
    <t>Montáž litinových tvarovek odbočných přírubových otevřený výkop DN 200</t>
  </si>
  <si>
    <t>-133761274</t>
  </si>
  <si>
    <t>"výkr. 501.07" 2+1</t>
  </si>
  <si>
    <t>552535321</t>
  </si>
  <si>
    <t>tvarovka přírubová litinová s přírubovou odbočkou  T-kus DN 200/80 mm</t>
  </si>
  <si>
    <t>1088108404</t>
  </si>
  <si>
    <t>552535361</t>
  </si>
  <si>
    <t>tvarovka přírubová litinová s přírubovou odbočkou T-kus DN 200/200 mm</t>
  </si>
  <si>
    <t>-988160546</t>
  </si>
  <si>
    <t>871211141</t>
  </si>
  <si>
    <t>Montáž potrubí z PE100 SDR 11 otevřený výkop svařovaných na tupo D 63 x 5,8 mm</t>
  </si>
  <si>
    <t>512800503</t>
  </si>
  <si>
    <t>"výkr. 501.07" 10,5+21,1</t>
  </si>
  <si>
    <t>286135980</t>
  </si>
  <si>
    <t>potrubí dvouvrstvé PE100 s 10% signalizační vrstvou, SDR 11, 63x5,8. L=12m</t>
  </si>
  <si>
    <t>1915544945</t>
  </si>
  <si>
    <t>77</t>
  </si>
  <si>
    <t>871211R1</t>
  </si>
  <si>
    <t>Zrízení a odstranění provizorního vodovodu D 63 x 5,8 mm vč. tvarovek a armatur</t>
  </si>
  <si>
    <t>-1215550400</t>
  </si>
  <si>
    <t>"výkr. 501.07" 20</t>
  </si>
  <si>
    <t>78</t>
  </si>
  <si>
    <t>877211112</t>
  </si>
  <si>
    <t>Montáž tvarovek na potrubí z PE trub d 63</t>
  </si>
  <si>
    <t>-1075591548</t>
  </si>
  <si>
    <t>"výkr. 501.07" 2+1+1+3+2+1</t>
  </si>
  <si>
    <t>79</t>
  </si>
  <si>
    <t>286159R1</t>
  </si>
  <si>
    <t>spojka jištěná pro přechod na nové potrubí d 63</t>
  </si>
  <si>
    <t>1221192323</t>
  </si>
  <si>
    <t>80</t>
  </si>
  <si>
    <t>286159R2</t>
  </si>
  <si>
    <t>spojka jištěná pro přechod na stávající potrubí d 63</t>
  </si>
  <si>
    <t>-2036865899</t>
  </si>
  <si>
    <t>286159R3</t>
  </si>
  <si>
    <t>přechodka se závitemd 63</t>
  </si>
  <si>
    <t>-1700158475</t>
  </si>
  <si>
    <t>891211112</t>
  </si>
  <si>
    <t>Montáž vodovodních šoupátek otevřený výkop DN 50</t>
  </si>
  <si>
    <t>-512839249</t>
  </si>
  <si>
    <t>"výkr. 501.07" 3+2</t>
  </si>
  <si>
    <t>422212101</t>
  </si>
  <si>
    <t>šoupě pro domovní přípojky vč. zemní soupravy</t>
  </si>
  <si>
    <t>1401715924</t>
  </si>
  <si>
    <t>891241112</t>
  </si>
  <si>
    <t>Montáž vodovodních šoupátek otevřený výkop DN 80</t>
  </si>
  <si>
    <t>1175592426</t>
  </si>
  <si>
    <t>422213032</t>
  </si>
  <si>
    <t>šoupátko vodárenské přírubové DN 80</t>
  </si>
  <si>
    <t>-325846029</t>
  </si>
  <si>
    <t>422910731</t>
  </si>
  <si>
    <t>souprava zemní  pro šoupátka DN 65-80 mm</t>
  </si>
  <si>
    <t>-2137489107</t>
  </si>
  <si>
    <t>891247111</t>
  </si>
  <si>
    <t>Montáž hydrantů podzemních DN 80</t>
  </si>
  <si>
    <t>-939587823</t>
  </si>
  <si>
    <t>"výkr. 501.07" 3+1</t>
  </si>
  <si>
    <t>88</t>
  </si>
  <si>
    <t>422735892</t>
  </si>
  <si>
    <t xml:space="preserve">hydrant podzemní DN80 </t>
  </si>
  <si>
    <t>-1666484678</t>
  </si>
  <si>
    <t>891351112</t>
  </si>
  <si>
    <t>Montáž vodovodních šoupátek otevřený výkop DN 200</t>
  </si>
  <si>
    <t>-1972830639</t>
  </si>
  <si>
    <t>"výkr. 501.07" 5</t>
  </si>
  <si>
    <t>90</t>
  </si>
  <si>
    <t>422213071</t>
  </si>
  <si>
    <t>šoupátko vodárenské přírubové DN 200</t>
  </si>
  <si>
    <t>-1741075209</t>
  </si>
  <si>
    <t>422910811</t>
  </si>
  <si>
    <t xml:space="preserve">souprava zemní LADA typ A pro šoupátka DN 200 mm, </t>
  </si>
  <si>
    <t>944211755</t>
  </si>
  <si>
    <t>92</t>
  </si>
  <si>
    <t>89135181R</t>
  </si>
  <si>
    <t>Demontáž vodovodních šoupátek vč. odvozu a ekologické likvidace</t>
  </si>
  <si>
    <t>-1613538661</t>
  </si>
  <si>
    <t>"výkr. 501.07" 5+7</t>
  </si>
  <si>
    <t>93</t>
  </si>
  <si>
    <t>891359111</t>
  </si>
  <si>
    <t>Montáž navrtávacích pasů na potrubí z jakýchkoli trub DN 200</t>
  </si>
  <si>
    <t>983924191</t>
  </si>
  <si>
    <t>94</t>
  </si>
  <si>
    <t>422714161</t>
  </si>
  <si>
    <t>pas navrtávací z tvárné litiny  DN 200 odbočky 1",5/4",6/4",2"</t>
  </si>
  <si>
    <t>-491208008</t>
  </si>
  <si>
    <t>95</t>
  </si>
  <si>
    <t>892233122</t>
  </si>
  <si>
    <t>Proplach a dezinfekce vodovodního potrubí DN od 40 do 70</t>
  </si>
  <si>
    <t>-432304219</t>
  </si>
  <si>
    <t>31,6</t>
  </si>
  <si>
    <t>"provizorní vodovod" 20</t>
  </si>
  <si>
    <t>96</t>
  </si>
  <si>
    <t>892241111</t>
  </si>
  <si>
    <t>Tlaková zkouška vodou potrubí do 80</t>
  </si>
  <si>
    <t>1789938064</t>
  </si>
  <si>
    <t>3,5</t>
  </si>
  <si>
    <t>97</t>
  </si>
  <si>
    <t>892271111</t>
  </si>
  <si>
    <t>Tlaková zkouška vodou potrubí DN 100 nebo 125</t>
  </si>
  <si>
    <t>-2009816910</t>
  </si>
  <si>
    <t>78,9</t>
  </si>
  <si>
    <t>98</t>
  </si>
  <si>
    <t>892273122</t>
  </si>
  <si>
    <t>Proplach a dezinfekce vodovodního potrubí DN od 80 do 125</t>
  </si>
  <si>
    <t>1282740767</t>
  </si>
  <si>
    <t>3,5+78,9</t>
  </si>
  <si>
    <t>99</t>
  </si>
  <si>
    <t>892351111</t>
  </si>
  <si>
    <t>Tlaková zkouška vodou potrubí DN 150 nebo 200</t>
  </si>
  <si>
    <t>-1032685035</t>
  </si>
  <si>
    <t>72,9</t>
  </si>
  <si>
    <t>100</t>
  </si>
  <si>
    <t>892353122</t>
  </si>
  <si>
    <t>Proplach a dezinfekce vodovodního potrubí DN 150 nebo 200</t>
  </si>
  <si>
    <t>-1370064418</t>
  </si>
  <si>
    <t>892372111</t>
  </si>
  <si>
    <t>Zabezpečení konců potrubí DN do 300 při tlakových zkouškách vodou</t>
  </si>
  <si>
    <t>-1773688669</t>
  </si>
  <si>
    <t>102</t>
  </si>
  <si>
    <t>-1503487676</t>
  </si>
  <si>
    <t>"stávající VŠ" 1</t>
  </si>
  <si>
    <t>103</t>
  </si>
  <si>
    <t>55241020R</t>
  </si>
  <si>
    <t>poklop šachtový třída D 400, čtvercový rám 850, vstup 600 mm</t>
  </si>
  <si>
    <t>780460457</t>
  </si>
  <si>
    <t>104</t>
  </si>
  <si>
    <t>89930R</t>
  </si>
  <si>
    <t>zazdění stávají cího prostupu stěnou šachty</t>
  </si>
  <si>
    <t>1541905643</t>
  </si>
  <si>
    <t>105</t>
  </si>
  <si>
    <t>89931R</t>
  </si>
  <si>
    <t>zřízení nového prostupu + vyzdění mezikruží</t>
  </si>
  <si>
    <t>-214702912</t>
  </si>
  <si>
    <t>106</t>
  </si>
  <si>
    <t>899401112</t>
  </si>
  <si>
    <t>Osazení poklopů litinových šoupátkových</t>
  </si>
  <si>
    <t>788867584</t>
  </si>
  <si>
    <t>"výkr. 501.07" 5+5+6+5</t>
  </si>
  <si>
    <t>107</t>
  </si>
  <si>
    <t>422913520</t>
  </si>
  <si>
    <t>poklop litinový typ 504-šoupátkový</t>
  </si>
  <si>
    <t>1311468402</t>
  </si>
  <si>
    <t>108</t>
  </si>
  <si>
    <t>562306360</t>
  </si>
  <si>
    <t>deska podkladová pro poklop uliční polyamidový 7.2.10 univerzální</t>
  </si>
  <si>
    <t>-1032163417</t>
  </si>
  <si>
    <t>109</t>
  </si>
  <si>
    <t>899401113</t>
  </si>
  <si>
    <t>Osazení poklopů litinových hydrantových</t>
  </si>
  <si>
    <t>1907206811</t>
  </si>
  <si>
    <t>"výkr. 501.07" 4</t>
  </si>
  <si>
    <t>110</t>
  </si>
  <si>
    <t>422914520</t>
  </si>
  <si>
    <t>poklop litinový typ 522-hydrantový DN 80</t>
  </si>
  <si>
    <t>-822920533</t>
  </si>
  <si>
    <t>111</t>
  </si>
  <si>
    <t>1389222133</t>
  </si>
  <si>
    <t>112</t>
  </si>
  <si>
    <t>899713111</t>
  </si>
  <si>
    <t>Orientační tabulky na sloupku betonovém nebo ocelovém</t>
  </si>
  <si>
    <t>-154306826</t>
  </si>
  <si>
    <t>"výkr. 501.07" 11+12</t>
  </si>
  <si>
    <t>113</t>
  </si>
  <si>
    <t>899721111</t>
  </si>
  <si>
    <t xml:space="preserve">Signalizační vodič DN do 150 mm na potrubí </t>
  </si>
  <si>
    <t>-451554716</t>
  </si>
  <si>
    <t>3,5+78,9+31,6</t>
  </si>
  <si>
    <t>114</t>
  </si>
  <si>
    <t>899721112</t>
  </si>
  <si>
    <t xml:space="preserve">Signalizační vodič DN nad 150 mm na potrubí </t>
  </si>
  <si>
    <t>-1647784739</t>
  </si>
  <si>
    <t>115</t>
  </si>
  <si>
    <t>899722114</t>
  </si>
  <si>
    <t>Krytí potrubí z plastů výstražnou fólií z PVC 40 cm</t>
  </si>
  <si>
    <t>-749158826</t>
  </si>
  <si>
    <t>72,9+3,5+78,9+31,6</t>
  </si>
  <si>
    <t>116</t>
  </si>
  <si>
    <t>969011R01</t>
  </si>
  <si>
    <t>bourání stávajících vodovodního potrubí do DN 100 vč. odvozu a ekologické likvidace</t>
  </si>
  <si>
    <t>-397137390</t>
  </si>
  <si>
    <t>"výkr. D.1.6" 214,7+84,3</t>
  </si>
  <si>
    <t>117</t>
  </si>
  <si>
    <t>969011R02</t>
  </si>
  <si>
    <t>bourání stávajících vodovodního potrubí DN 200 vč. odvozu a ekologické likvidace</t>
  </si>
  <si>
    <t>1139590355</t>
  </si>
  <si>
    <t>"výkr. D.1.6" 77,3</t>
  </si>
  <si>
    <t>118</t>
  </si>
  <si>
    <t>998273102</t>
  </si>
  <si>
    <t>Přesun hmot pro trubní vedení z trub litinových otevřený výkop</t>
  </si>
  <si>
    <t>-929073447</t>
  </si>
  <si>
    <t>502 - SO 502 - Vodovodní  přípojka technologické šachty fontány</t>
  </si>
  <si>
    <t>-580085411</t>
  </si>
  <si>
    <t>-302152059</t>
  </si>
  <si>
    <t>-2143613929</t>
  </si>
  <si>
    <t>1,2*1</t>
  </si>
  <si>
    <t>-155946218</t>
  </si>
  <si>
    <t>1,2*3</t>
  </si>
  <si>
    <t>1110308541</t>
  </si>
  <si>
    <t>(1,1*1,6*1,2)+(1,3*1,8*3,6)</t>
  </si>
  <si>
    <t>159110176</t>
  </si>
  <si>
    <t>"výkr 502.06" 3,75*4,2*2,6</t>
  </si>
  <si>
    <t>1664111047</t>
  </si>
  <si>
    <t>40,96*0,3</t>
  </si>
  <si>
    <t>810572924</t>
  </si>
  <si>
    <t>"výkr. 502.03, 502,04, 502.07, 502.08"</t>
  </si>
  <si>
    <t>1,2*1,95*14</t>
  </si>
  <si>
    <t>-453746472</t>
  </si>
  <si>
    <t>32,76*0,3</t>
  </si>
  <si>
    <t>-1509604190</t>
  </si>
  <si>
    <t>2*1,95*14</t>
  </si>
  <si>
    <t>-1231807111</t>
  </si>
  <si>
    <t>2145979148</t>
  </si>
  <si>
    <t>32,76</t>
  </si>
  <si>
    <t>593165009</t>
  </si>
  <si>
    <t>40,95</t>
  </si>
  <si>
    <t>1864726499</t>
  </si>
  <si>
    <t>"zásyp šp, obsyp , zásyp zeminou tam a zpět" 24,615+6,384+(35,24*2)</t>
  </si>
  <si>
    <t>-236562633</t>
  </si>
  <si>
    <t>40,95+32,76-35,24</t>
  </si>
  <si>
    <t>1980165183</t>
  </si>
  <si>
    <t>"zásyp šp, obsyp , zásyp zeminou" 24,615+6,384+35,24</t>
  </si>
  <si>
    <t>-2103681828</t>
  </si>
  <si>
    <t>38,47*1,6</t>
  </si>
  <si>
    <t>-925027423</t>
  </si>
  <si>
    <t>"výkop" 40,95+32,76</t>
  </si>
  <si>
    <t>"odpočet vytl. kubatura" -((1,2*0,48*14))</t>
  </si>
  <si>
    <t>"odpočet vytl. kubatura" -((1,6*1,1*2,6)+(2,46*2,76*0,15)+(1,56*1,26*0,1))</t>
  </si>
  <si>
    <t>869234385</t>
  </si>
  <si>
    <t>(59,855-35,24)*1,67*1,23</t>
  </si>
  <si>
    <t>1541786484</t>
  </si>
  <si>
    <t>(1,2*0,38*14)</t>
  </si>
  <si>
    <t>-248034188</t>
  </si>
  <si>
    <t>6,384*1,67*1,23</t>
  </si>
  <si>
    <t>1114382222</t>
  </si>
  <si>
    <t>1,2*14</t>
  </si>
  <si>
    <t>1597791415</t>
  </si>
  <si>
    <t>87433307</t>
  </si>
  <si>
    <t>(1,2*0,1*14)+(2,46*2,76*0,15)</t>
  </si>
  <si>
    <t>452321161</t>
  </si>
  <si>
    <t>Podkladní desky ze ŽB tř. C 25/30 otevřený výkop</t>
  </si>
  <si>
    <t>44839196</t>
  </si>
  <si>
    <t>"výkr 502.06" (1,56*1,26*0,1)</t>
  </si>
  <si>
    <t>452351101</t>
  </si>
  <si>
    <t>Bednění podkladních desek nebo bloků nebo sedlového lože otevřený výkop</t>
  </si>
  <si>
    <t>1933319638</t>
  </si>
  <si>
    <t>(1,56+1,26)*2*0,1</t>
  </si>
  <si>
    <t>-1779167269</t>
  </si>
  <si>
    <t>1,26*1,56*0,0079</t>
  </si>
  <si>
    <t>-1780978123</t>
  </si>
  <si>
    <t>"výkr. 502.08" 14</t>
  </si>
  <si>
    <t>1698725645</t>
  </si>
  <si>
    <t>-1925291448</t>
  </si>
  <si>
    <t>1193272513</t>
  </si>
  <si>
    <t>286160R1</t>
  </si>
  <si>
    <t>těsnící stahovací pryžový segmentový  kroužek  d 63</t>
  </si>
  <si>
    <t>-2116193604</t>
  </si>
  <si>
    <t>-1511584900</t>
  </si>
  <si>
    <t>"výkr. 502.08" 1</t>
  </si>
  <si>
    <t>1954815260</t>
  </si>
  <si>
    <t>-529303667</t>
  </si>
  <si>
    <t>2059817189</t>
  </si>
  <si>
    <t>1180491668</t>
  </si>
  <si>
    <t>-133789972</t>
  </si>
  <si>
    <t>-1985984191</t>
  </si>
  <si>
    <t>8932151R1</t>
  </si>
  <si>
    <t>Vodoměrná šachta betonová 1360x10880x2700 vč. poklopu</t>
  </si>
  <si>
    <t>-887087829</t>
  </si>
  <si>
    <t>8932151R2</t>
  </si>
  <si>
    <t>vodoměrná setava</t>
  </si>
  <si>
    <t>-563540684</t>
  </si>
  <si>
    <t>-2076992073</t>
  </si>
  <si>
    <t>"výkr. 502.087" 1</t>
  </si>
  <si>
    <t>-167866705</t>
  </si>
  <si>
    <t>-1979109052</t>
  </si>
  <si>
    <t>-985617911</t>
  </si>
  <si>
    <t>"výkr. 502.08" 3</t>
  </si>
  <si>
    <t>166925308</t>
  </si>
  <si>
    <t>892373905</t>
  </si>
  <si>
    <t>977151115</t>
  </si>
  <si>
    <t>Jádrové vrty diamantovými korunkami do D 70 mm do stavebních materiálů</t>
  </si>
  <si>
    <t>-579935657</t>
  </si>
  <si>
    <t>"výkr. 502.08" 4*0,15</t>
  </si>
  <si>
    <t>998276101</t>
  </si>
  <si>
    <t>Přesun hmot pro trubní vedení z trub z plastických hmot otevřený výkop</t>
  </si>
  <si>
    <t>-1613873907</t>
  </si>
  <si>
    <t xml:space="preserve">701 - SO 701 - Kácení a likvidace zeleně </t>
  </si>
  <si>
    <t xml:space="preserve">    997 - Přesun sutě</t>
  </si>
  <si>
    <t>111151111</t>
  </si>
  <si>
    <t>Pokosení trávníku parterového plochy do 1000 m2 s odvozem do 20 km v rovině a svahu do 1:5</t>
  </si>
  <si>
    <t>488410894</t>
  </si>
  <si>
    <t>111151121</t>
  </si>
  <si>
    <t>Pokosení trávníku parkového plochy do 1000 m2 s odvozem do 20 km v rovině a svahu do 1:5</t>
  </si>
  <si>
    <t>-1564627366</t>
  </si>
  <si>
    <t>1524</t>
  </si>
  <si>
    <t>111201101</t>
  </si>
  <si>
    <t>Odstranění křovin a stromů průměru kmene do 100 mm i s kořeny z celkové plochy do 1000 m2</t>
  </si>
  <si>
    <t>666863231</t>
  </si>
  <si>
    <t>18+222+256</t>
  </si>
  <si>
    <t>112101101</t>
  </si>
  <si>
    <t>Kácení stromů listnatých D kmene do 300 mm</t>
  </si>
  <si>
    <t>967835668</t>
  </si>
  <si>
    <t>112101102</t>
  </si>
  <si>
    <t>Kácení stromů listnatých D kmene do 500 mm</t>
  </si>
  <si>
    <t>1785288176</t>
  </si>
  <si>
    <t>112101103</t>
  </si>
  <si>
    <t>Kácení stromů listnatých D kmene do 700 mm</t>
  </si>
  <si>
    <t>224042651</t>
  </si>
  <si>
    <t>112201101</t>
  </si>
  <si>
    <t>Odstranění pařezů D do 300 mm</t>
  </si>
  <si>
    <t>-561059005</t>
  </si>
  <si>
    <t>112201102</t>
  </si>
  <si>
    <t>Odstranění pařezů D do 500 mm</t>
  </si>
  <si>
    <t>186211463</t>
  </si>
  <si>
    <t>112201103</t>
  </si>
  <si>
    <t>Odstranění pařezů D do 700 mm</t>
  </si>
  <si>
    <t>1867458863</t>
  </si>
  <si>
    <t>121101103</t>
  </si>
  <si>
    <t>Sejmutí ornice s přemístěním na vzdálenost do 250 m</t>
  </si>
  <si>
    <t>-1281045894</t>
  </si>
  <si>
    <t>"pl. trávník parkový" 1524*0,15</t>
  </si>
  <si>
    <t>"pl. trávník zpevněný" 38*0,2</t>
  </si>
  <si>
    <t>"pl. keře běřné a pokryvné" 37+442*0,15</t>
  </si>
  <si>
    <t>700062971</t>
  </si>
  <si>
    <t>"na skládku" 1524*0,15</t>
  </si>
  <si>
    <t>"na skládku" 38*0,2</t>
  </si>
  <si>
    <t>162301401</t>
  </si>
  <si>
    <t>Vodorovné přemístění větví stromů listnatých do 5 km D kmene do 300 mm</t>
  </si>
  <si>
    <t>2092198674</t>
  </si>
  <si>
    <t>162301402</t>
  </si>
  <si>
    <t>Vodorovné přemístění větví stromů listnatých do 5 km D kmene do 500 mm</t>
  </si>
  <si>
    <t>612088682</t>
  </si>
  <si>
    <t>162301403</t>
  </si>
  <si>
    <t>Vodorovné přemístění větví stromů listnatých do 5 km D kmene do 700 mm</t>
  </si>
  <si>
    <t>-1380139057</t>
  </si>
  <si>
    <t>162301411</t>
  </si>
  <si>
    <t>Vodorovné přemístění kmenů stromů listnatých do 5 km D kmene do 300 mm</t>
  </si>
  <si>
    <t>-2137966533</t>
  </si>
  <si>
    <t>162301412</t>
  </si>
  <si>
    <t>Vodorovné přemístění kmenů stromů listnatých do 5 km D kmene do 500 mm</t>
  </si>
  <si>
    <t>38133966</t>
  </si>
  <si>
    <t>162301413</t>
  </si>
  <si>
    <t>Vodorovné přemístění kmenů stromů listnatých do 5 km D kmene do 700 mm</t>
  </si>
  <si>
    <t>-1367617468</t>
  </si>
  <si>
    <t>162301421</t>
  </si>
  <si>
    <t>Vodorovné přemístění pařezů do 5 km D do 300 mm</t>
  </si>
  <si>
    <t>-795474820</t>
  </si>
  <si>
    <t>162301422</t>
  </si>
  <si>
    <t>Vodorovné přemístění pařezů do 5 km D do 500 mm</t>
  </si>
  <si>
    <t>-1177473033</t>
  </si>
  <si>
    <t>162301423</t>
  </si>
  <si>
    <t>Vodorovné přemístění pařezů do 5 km D do 700 mm</t>
  </si>
  <si>
    <t>1731554749</t>
  </si>
  <si>
    <t>162301501</t>
  </si>
  <si>
    <t>Vodorovné přemístění křovin do 5 km D kmene do 100 mm</t>
  </si>
  <si>
    <t>1277918053</t>
  </si>
  <si>
    <t>162301901</t>
  </si>
  <si>
    <t>Příplatek k vodorovnému přemístění větví stromů listnatých D kmene do 300 mm ZKD 5 km</t>
  </si>
  <si>
    <t>-459868238</t>
  </si>
  <si>
    <t>162301902</t>
  </si>
  <si>
    <t>Příplatek k vodorovnému přemístění větví stromů listnatých D kmene do 500 mm ZKD 5 km</t>
  </si>
  <si>
    <t>1208739378</t>
  </si>
  <si>
    <t>2*3</t>
  </si>
  <si>
    <t>162301903</t>
  </si>
  <si>
    <t>Příplatek k vodorovnému přemístění větví stromů listnatých D kmene do 700 mm ZKD 5 km</t>
  </si>
  <si>
    <t>-1040083519</t>
  </si>
  <si>
    <t>162301911</t>
  </si>
  <si>
    <t>Příplatek k vodorovnému přemístění kmenů stromů listnatých D kmene do 300 mm ZKD 5 km</t>
  </si>
  <si>
    <t>-1262143693</t>
  </si>
  <si>
    <t>162301912</t>
  </si>
  <si>
    <t>Příplatek k vodorovnému přemístění kmenů stromů listnatých D kmene do 500 mm ZKD 5 km</t>
  </si>
  <si>
    <t>1279438823</t>
  </si>
  <si>
    <t>162301913</t>
  </si>
  <si>
    <t>Příplatek k vodorovnému přemístění kmenů stromů listnatých D kmene do 700 mm ZKD 5 km</t>
  </si>
  <si>
    <t>712114925</t>
  </si>
  <si>
    <t>162301921</t>
  </si>
  <si>
    <t>Příplatek k vodorovnému přemístění pařezů D 300 mm ZKD 5 km</t>
  </si>
  <si>
    <t>545330590</t>
  </si>
  <si>
    <t>162301922</t>
  </si>
  <si>
    <t>Příplatek k vodorovnému přemístění pařezů D 500 mm ZKD 5 km</t>
  </si>
  <si>
    <t>-1234381570</t>
  </si>
  <si>
    <t>162301923</t>
  </si>
  <si>
    <t>Příplatek k vodorovnému přemístění pařezů D 700 mm ZKD 5 km</t>
  </si>
  <si>
    <t>-382375599</t>
  </si>
  <si>
    <t>593155266</t>
  </si>
  <si>
    <t>"na skládku" 1524*0,15*19</t>
  </si>
  <si>
    <t>"na skládku" 38*0,2*19</t>
  </si>
  <si>
    <t>"pl. keře běřné a pokryvné" 37+442*0,15*19</t>
  </si>
  <si>
    <t>181111121</t>
  </si>
  <si>
    <t>Plošná úprava terénu do 500 m2 zemina tř 1 až 4 nerovnosti do 150 mm v rovinně a svahu do 1:5</t>
  </si>
  <si>
    <t>-704896279</t>
  </si>
  <si>
    <t>ornice; tloušťka vrstvy 15 cm (v ulehlém stavu); dodání rozprostření, urovnání</t>
  </si>
  <si>
    <t>181111121.1</t>
  </si>
  <si>
    <t>1253609724</t>
  </si>
  <si>
    <t>181111131</t>
  </si>
  <si>
    <t>Plošná úprava terénu do 500 m2 zemina tř 1 až 4 nerovnosti do 200 mm v rovinně a svahu do 1:5</t>
  </si>
  <si>
    <t>-598184254</t>
  </si>
  <si>
    <t>ornice; tloušťka vrstvy 20 cm (v ulehlém stavu); dodání rozprostření, urovnání</t>
  </si>
  <si>
    <t>181411141</t>
  </si>
  <si>
    <t>Založení parterového trávníku výsevem plochy do 1000 m2 v rovině a ve svahu do 1:5</t>
  </si>
  <si>
    <t>-350394262</t>
  </si>
  <si>
    <t>"zpevněný trávník" 38</t>
  </si>
  <si>
    <t>005724100</t>
  </si>
  <si>
    <t>osivo směs travní parková</t>
  </si>
  <si>
    <t>-1399559278</t>
  </si>
  <si>
    <t>181451131</t>
  </si>
  <si>
    <t>Založení parkového trávníku výsevem plochy přes 1000 m2 v rovině a ve svahu do 1:5</t>
  </si>
  <si>
    <t>-1069265200</t>
  </si>
  <si>
    <t>"viz Bilance zakládaných prvků" 1524</t>
  </si>
  <si>
    <t>-883170111</t>
  </si>
  <si>
    <t>182111111</t>
  </si>
  <si>
    <t>Zpevnění svahu jutovou, kokosovou nebo plastovou rohoží do 1:1</t>
  </si>
  <si>
    <t>-1284436682</t>
  </si>
  <si>
    <t>618940100</t>
  </si>
  <si>
    <t>síť kokosová (400 g/m2) 2 x 50 m</t>
  </si>
  <si>
    <t>839786963</t>
  </si>
  <si>
    <t>184102113</t>
  </si>
  <si>
    <t>Výsadba dřeviny s balem D do 0,4 m do jamky se zalitím v rovině a svahu do 1:5</t>
  </si>
  <si>
    <t>466597551</t>
  </si>
  <si>
    <t>hloubení jamek velikosti do 1,0 m3 s výměnou půdy na 50 %; instalace závlahové sondy; výsadba dřeviny s balem  o průměru balu do 800 mm; hnojení minerálním hnojivem k jednotlivým rostlinám 60g/ks, strom - školkařský výpěstek velikosti (obvod kmene) 18-20 cm 1 kus, ornice 0,5 m3; závlahová sonda 1 m; dlouhodobě působíci hnojivo (Silvamix) 60 g</t>
  </si>
  <si>
    <t>"vel. stromu 18-20"5</t>
  </si>
  <si>
    <t>026504971</t>
  </si>
  <si>
    <t xml:space="preserve">Jírovec pleťový </t>
  </si>
  <si>
    <t>1945984098</t>
  </si>
  <si>
    <t>184102200</t>
  </si>
  <si>
    <t>Výsadba keřů 5ks/m2, dodávka a montáž</t>
  </si>
  <si>
    <t>-800650318</t>
  </si>
  <si>
    <t>184102201</t>
  </si>
  <si>
    <t>Výsadba keřů 3ks/m2, dodávka a montáž</t>
  </si>
  <si>
    <t>-1032002329</t>
  </si>
  <si>
    <t>vyhloubení 5L (0,005m3) jamky, výměna půdy 50%, výsadba keř 1-2L kontejner 3ks/m2; zásobní hnojení s dlouhodobou účinností (ref. Silvamix 10 g/ keř),  nakypření půdy, mulčování borkou či štěpkou 10 cm. V případě výsadby směsi taxonů, realizovat vždy stejnorodé plošky cca  1-2 m2</t>
  </si>
  <si>
    <t>"keře běžné" 37</t>
  </si>
  <si>
    <t>184215132</t>
  </si>
  <si>
    <t>Ukotvení kmene dřevin třemi kůly D do 0,1 m délky do 2 m, vč. jutového obvazu</t>
  </si>
  <si>
    <t>-1207534550</t>
  </si>
  <si>
    <t>052171080</t>
  </si>
  <si>
    <t>tyče dřevěné v kůře 6 m tl. 8 cm</t>
  </si>
  <si>
    <t>-2068414102</t>
  </si>
  <si>
    <t>"pl*ks" 0,005*(6*5)</t>
  </si>
  <si>
    <t>184801121</t>
  </si>
  <si>
    <t>Ošetřování vysazených dřevin soliterních v rovině a svahu do 1:5</t>
  </si>
  <si>
    <t>-1111810927</t>
  </si>
  <si>
    <t>185803211</t>
  </si>
  <si>
    <t>Uválcování trávníku v rovině a svahu do 1:5</t>
  </si>
  <si>
    <t>1433965656</t>
  </si>
  <si>
    <t>"trávník parkový" 1524</t>
  </si>
  <si>
    <t>185804514</t>
  </si>
  <si>
    <t>Odplevelení souvislých keřových skupin v rovině a svahu do 1:5</t>
  </si>
  <si>
    <t>1794675514</t>
  </si>
  <si>
    <t xml:space="preserve"> "keře pokryvné" 442</t>
  </si>
  <si>
    <t>997013800R</t>
  </si>
  <si>
    <t>Poplatek za uložení biologického odpadu na skládce (skládkovné)</t>
  </si>
  <si>
    <t>1801180549</t>
  </si>
  <si>
    <t>703 - SO 703 - Drobná architektura</t>
  </si>
  <si>
    <t xml:space="preserve">    2 -  Zakládání</t>
  </si>
  <si>
    <t xml:space="preserve">    762 -  Konstrukce tesařské</t>
  </si>
  <si>
    <t>802645736</t>
  </si>
  <si>
    <t>"pod pétangue" 12,85*3,85*0,15</t>
  </si>
  <si>
    <t>1376593663</t>
  </si>
  <si>
    <t>754729206</t>
  </si>
  <si>
    <t>"pro mobilní hlavolam pl*dl" 0,4*7,6</t>
  </si>
  <si>
    <t>"základy pétanque pl*dl" (0,35*0,4)*(13,381*2+4,35*2)</t>
  </si>
  <si>
    <t>163479807</t>
  </si>
  <si>
    <t>1127971733</t>
  </si>
  <si>
    <t>1951515250</t>
  </si>
  <si>
    <t>"pod pétangue" 12,85*3,85*0,15*19</t>
  </si>
  <si>
    <t>"pro mobilní hlavolam pl*dl" 0,4*7,6*19</t>
  </si>
  <si>
    <t>"základy pétanque pl*dl" (0,35*0,4)*(13,381*2+4,35*2)*19</t>
  </si>
  <si>
    <t>475177825</t>
  </si>
  <si>
    <t>1734900155</t>
  </si>
  <si>
    <t>"pod pétangue" 12,85*3,85*0,15*2</t>
  </si>
  <si>
    <t>"pro mobilní hlavolam pl*dl" 0,4*7,6*2</t>
  </si>
  <si>
    <t>"základy pétanque pl*dl" (0,35*0,4)*(13,381*2+4,35*2)*2</t>
  </si>
  <si>
    <t>261730445</t>
  </si>
  <si>
    <t>Zásyp sypaninou z jakékoliv horniny s uložením výkopku ve vrstvách se zhutněním jam, šachet, rýh nebo kolem objektů v těchto vykopávkách, štěrkodrť, frakce 0-4 
vč. rozprostření</t>
  </si>
  <si>
    <t>"krycí vrstva pétangue" 12,85*3,85*0,05</t>
  </si>
  <si>
    <t>175111101</t>
  </si>
  <si>
    <t>Obsypání potrubí ručně sypaninou bez prohození, uloženou do 3 m</t>
  </si>
  <si>
    <t>358411486</t>
  </si>
  <si>
    <t>"okolo základu pro mobilní hlavolam pl*dl" 0,042*(7,6+7,6+0,82+0,82)</t>
  </si>
  <si>
    <t>583313400</t>
  </si>
  <si>
    <t>kamenivo těžené drobné</t>
  </si>
  <si>
    <t>693439238</t>
  </si>
  <si>
    <t>213141111</t>
  </si>
  <si>
    <t>Zřízení vrstvy z geotextilie v rovině nebo ve sklonu do 1:5 š do 3 m</t>
  </si>
  <si>
    <t>-312186677</t>
  </si>
  <si>
    <t>"pod pétangue, pl*ks" (12,85*3,85)*2</t>
  </si>
  <si>
    <t>693110121</t>
  </si>
  <si>
    <t>geotextilie tkaná 400 g/m2</t>
  </si>
  <si>
    <t>496878950</t>
  </si>
  <si>
    <t>271532212</t>
  </si>
  <si>
    <t>Podsyp pod základové konstrukce se zhutněním z hrubého kameniva frakce 16 až 32 mm</t>
  </si>
  <si>
    <t>2069754276</t>
  </si>
  <si>
    <t>"mobilní hlavolam pl*dl" 0,14*7,6</t>
  </si>
  <si>
    <t>"patníky pl*v*ks" (1,05*1,05)*0,07*8</t>
  </si>
  <si>
    <t>"pod ztracené bednění pétangue š*dl*tl" 0,35*(13,381*2+4,35*2)*0,1</t>
  </si>
  <si>
    <t>279113133</t>
  </si>
  <si>
    <t>Základová zeď tl do 250 mm z tvárnic ztraceného bednění včetně výplně z betonu tř. C 16/20</t>
  </si>
  <si>
    <t>214476629</t>
  </si>
  <si>
    <t xml:space="preserve">"základ pod pétangue hřiště, dl*v" (13,381*2+4,35*2)*0,3 </t>
  </si>
  <si>
    <t>279321347</t>
  </si>
  <si>
    <t>Základová zeď ze ŽB tř. C 25/30 bez výztuže</t>
  </si>
  <si>
    <t>-588735557</t>
  </si>
  <si>
    <t>"Základ pod mobilní hlavolam š*v*dl" 0,5*0,5*7,11</t>
  </si>
  <si>
    <t>279362021</t>
  </si>
  <si>
    <t>Výztuž základových zdí nosných svařovanými sítěmi Kari</t>
  </si>
  <si>
    <t>-1964221501</t>
  </si>
  <si>
    <t>"KARI 100/100/6,3 ,pl*hm*2strany*15% na překrytí "(0,5*7,11)*3,262*0,001*2*1,15</t>
  </si>
  <si>
    <t>311321311</t>
  </si>
  <si>
    <t>Nosná zeď ze ŽB tř. C 16/20 bez výztuže</t>
  </si>
  <si>
    <t>874360389</t>
  </si>
  <si>
    <t>"pod mobilní hlavolam, š*v*dl" 0,5*0,5*7,11</t>
  </si>
  <si>
    <t>311362021</t>
  </si>
  <si>
    <t>Výztuž nosných zdí svařovanými sítěmi Kari</t>
  </si>
  <si>
    <t>-195630081</t>
  </si>
  <si>
    <t>"KARI 100/100/6,3 ,pl*hm*2strany*15% na překrytí "(7,106*1,025)*3,262*0,001*2*1,15</t>
  </si>
  <si>
    <t>564730111</t>
  </si>
  <si>
    <t>Podklad z kameniva hrubého drceného vel. 16-32 mm tl 100 mm</t>
  </si>
  <si>
    <t>-174572192</t>
  </si>
  <si>
    <t>"pod pétangue, fr. 32/68" 12,85*3,85</t>
  </si>
  <si>
    <t>564750111</t>
  </si>
  <si>
    <t>Podklad z kameniva hrubého drceného vel. 16-32 mm tl 150 mm</t>
  </si>
  <si>
    <t>1058779018</t>
  </si>
  <si>
    <t>-1707206921</t>
  </si>
  <si>
    <t>"pod pétangue, se zhutněním, frakce 0-32" 12,85*3,85</t>
  </si>
  <si>
    <t>571904111</t>
  </si>
  <si>
    <t>Posyp krytu kamenivem drceným nebo těženým do 20 kg/m2</t>
  </si>
  <si>
    <t>-1833673441</t>
  </si>
  <si>
    <t>"pétangue" 12,85*3,85</t>
  </si>
  <si>
    <t>571908114</t>
  </si>
  <si>
    <t>Povrchová vrstva ze štěrkodrti stabil. vápnem tl. do 100mm</t>
  </si>
  <si>
    <t>508963449</t>
  </si>
  <si>
    <t xml:space="preserve">- dodání směsi v požadované kvalitě 
- očištění podkladu 
- uložení směsi dle předepsaného technologického předpisu a zhutnění vrstvy v předepsané tloušťce </t>
  </si>
  <si>
    <t>"kryt petangue, vč. zhutnění pl" 12,85*3,85</t>
  </si>
  <si>
    <t>911381242</t>
  </si>
  <si>
    <t>Městská zábrana vjezdu kamenná, dodávka a montáž</t>
  </si>
  <si>
    <t>-179857558</t>
  </si>
  <si>
    <t>"čtyřstěnný hranol 0,4 x 0,4 x 0,85 m, s hranolovým soklem 0,55 x 0,55 x 0,2 m " 8</t>
  </si>
  <si>
    <t>945000001</t>
  </si>
  <si>
    <t>Mobilní hlavolam, dodávka a montáž</t>
  </si>
  <si>
    <t>1505216499</t>
  </si>
  <si>
    <t xml:space="preserve"> montáž, osazení a dodávku kompletního zařízení, předepsaného zadávací dokumentací 
- mimostavništní a vnitrostaveništní dopravu 
- předepsanou povrchovou úpravu (nátěry a pod.) </t>
  </si>
  <si>
    <t>"materiál Corten tl. 5mm, nerezový otáčecí systém, nápis vyříznutý do desky přikotvený do podezdívky" 1</t>
  </si>
  <si>
    <t>762083122</t>
  </si>
  <si>
    <t>Impregnace řeziva proti dřevokaznému hmyzu, houbám a plísním máčením třída ohrožení 3 a 4</t>
  </si>
  <si>
    <t>-117945037</t>
  </si>
  <si>
    <t>"petangue, pl*dl" 0,15*(13,2*2+4,2*2)</t>
  </si>
  <si>
    <t>762083123</t>
  </si>
  <si>
    <t>Hloubkové impregnace Wolmanit CX-10</t>
  </si>
  <si>
    <t>-473768833</t>
  </si>
  <si>
    <t>"pl*dl" 0,15*(13,2*2+4,2*2)</t>
  </si>
  <si>
    <t>762085103</t>
  </si>
  <si>
    <t>Montáž spojovací pásky 150/50/3,5</t>
  </si>
  <si>
    <t>1424243377</t>
  </si>
  <si>
    <t>"petangue" 34</t>
  </si>
  <si>
    <t>130103501</t>
  </si>
  <si>
    <t>ocel pásová nerez 150/50/3,5</t>
  </si>
  <si>
    <t>-400246269</t>
  </si>
  <si>
    <t>Hmotnost: 0,38 kg/m</t>
  </si>
  <si>
    <t>"hm/m*ks*dl" 0,45*34*0,15</t>
  </si>
  <si>
    <t>762085111</t>
  </si>
  <si>
    <t>Montáž šroubů délky do 150 mm</t>
  </si>
  <si>
    <t>1438502783</t>
  </si>
  <si>
    <t>311205161</t>
  </si>
  <si>
    <t>podložka D 10 mm,otvor 10,5 mm</t>
  </si>
  <si>
    <t>-636531198</t>
  </si>
  <si>
    <t>311406961</t>
  </si>
  <si>
    <t>vrut ocelový  D 10 x 100 mm</t>
  </si>
  <si>
    <t>ks</t>
  </si>
  <si>
    <t>547602199</t>
  </si>
  <si>
    <t>704 - SO 704 - Mobiliář</t>
  </si>
  <si>
    <t>960340435</t>
  </si>
  <si>
    <t>"pro odpadkové koše obj*ks" (0,5*0,5*0,45)*4</t>
  </si>
  <si>
    <t>"pro stojany na kola obj*ks" 0,35*0,87*0,45*4</t>
  </si>
  <si>
    <t>"pro informační tabuli obj*ks" 0,35*0,35*0,4*2</t>
  </si>
  <si>
    <t>-460971767</t>
  </si>
  <si>
    <t>-726525890</t>
  </si>
  <si>
    <t>321687064</t>
  </si>
  <si>
    <t>"pro odpadkové koše obj*ks" (0,5*0,5*0,45)*4*19</t>
  </si>
  <si>
    <t>"pro stojany na kola obj*ks" 0,35*0,87*0,45*4*19</t>
  </si>
  <si>
    <t>"pro informační tabuli obj*ks" 0,35*0,35*0,4*2*19</t>
  </si>
  <si>
    <t>-342215789</t>
  </si>
  <si>
    <t>1244393469</t>
  </si>
  <si>
    <t>"pro odpadkové koše obj*ks*hm" (0,5*0,5*0,45)*4*2</t>
  </si>
  <si>
    <t>"pro stojany na kola obj*ks*hm" 0,35*0,87*0,45*4*2</t>
  </si>
  <si>
    <t>"pro informační tabuli obj*ks*hm" 0,35*0,35*0,4*2*2</t>
  </si>
  <si>
    <t>-2087495999</t>
  </si>
  <si>
    <t>"obsyp základů pro odpadkové koše"</t>
  </si>
  <si>
    <t>"pl. výkopu-pl. základu*v*ks" (0,5*0,5)-(0,35*0,35)*0,4*4</t>
  </si>
  <si>
    <t>-1985351926</t>
  </si>
  <si>
    <t>"pro odpadkové koše obj*ks" 0,35*0,35*0,15*4</t>
  </si>
  <si>
    <t>"pro stojany na kola obj*ks" 0,35*0,87*0,15*4</t>
  </si>
  <si>
    <t>"pro informační tabuli obj*ks" 0,6*1*0,15*2</t>
  </si>
  <si>
    <t>"pro ochranné mříže pl*dl*ks" (1,4*1,4)*0,15*3</t>
  </si>
  <si>
    <t>"pro ochranné mříže pl*dl*ks" (1,6*1,6)*0,15*3</t>
  </si>
  <si>
    <t>274313511</t>
  </si>
  <si>
    <t>Základové pásy z betonu tř. C 12/15</t>
  </si>
  <si>
    <t>-253253705</t>
  </si>
  <si>
    <t>"pro ochranné mříže pl*dl*ks" ((0,15*0,2)*(1,4*4))*9</t>
  </si>
  <si>
    <t>"pro ochranné mříže pl*dl*ks" ((0,15*0,2)*(1,6*4))*3</t>
  </si>
  <si>
    <t>274351121</t>
  </si>
  <si>
    <t>Zřízení bednění základových pasů rovného</t>
  </si>
  <si>
    <t>2123352575</t>
  </si>
  <si>
    <t>"mříže stromů, dl*v*ks" ((1,4*4)*0,2)+((1,1*4)*0,2)*9</t>
  </si>
  <si>
    <t>"mříže stromů, dl*v*ks" ((1,6*4)*0,2)+((1,1*4)*0,2)*3</t>
  </si>
  <si>
    <t>274351122</t>
  </si>
  <si>
    <t>Odstranění bednění základových pasů rovného</t>
  </si>
  <si>
    <t>1352964622</t>
  </si>
  <si>
    <t>275313611</t>
  </si>
  <si>
    <t>Základové patky z betonu tř. C 16/20</t>
  </si>
  <si>
    <t>1772813651</t>
  </si>
  <si>
    <t>"pro odpadkové koše obj*ks" 0,35*0,35*0,35*4</t>
  </si>
  <si>
    <t>"pro stojany na kola obj*ks" 0,35*0,87*0,35*4</t>
  </si>
  <si>
    <t>"pro informační tabuli obj*ks" 0,6*1*0,4*2</t>
  </si>
  <si>
    <t>275351121</t>
  </si>
  <si>
    <t>Zřízení bednění základových patek</t>
  </si>
  <si>
    <t>-512710671</t>
  </si>
  <si>
    <t>"pro odpadkové koše obj*ks" (0,35*4)*0,35*4</t>
  </si>
  <si>
    <t>"pro stojany na kola obj*ks" (0,35+0,87+0,35+0,87)*0,35*4</t>
  </si>
  <si>
    <t>"pro informační tabuli obj*ks" (0,6+1+0,6+1)*0,4*2</t>
  </si>
  <si>
    <t>275351122</t>
  </si>
  <si>
    <t>Odstranění bednění základových patek</t>
  </si>
  <si>
    <t>1767541603</t>
  </si>
  <si>
    <t>919791053</t>
  </si>
  <si>
    <t>Montáž ochrany stromů v komunikaci bez vnitřní výplně a zabetonovaným rámem plochy přes 1 m2</t>
  </si>
  <si>
    <t>2107347180</t>
  </si>
  <si>
    <t>749102050</t>
  </si>
  <si>
    <t>kovová mříž ke stromům ARBOTTURA</t>
  </si>
  <si>
    <t>-1546502969</t>
  </si>
  <si>
    <t>Čtvercový půdorys roštu, strana 2000mm, bez ochrany kmene stromu, otvor pro strom 1000mm 
Položka zahrnuje: 
- montáž, osazení a dodávku kompletního zařízení, předepsaného zadávací dokumentací 
- předepsanou povrchovou úpravu (nátěry a pod.) 
Pozn.: materiál uvedený v textu představuje rozhodující podíl ve výrobku</t>
  </si>
  <si>
    <t>749102040</t>
  </si>
  <si>
    <t>1378067425</t>
  </si>
  <si>
    <t>Čtvercový půdorys roštu, strana 1600mm, bez ochrany kmene stromu 
Položka zahrnuje: 
- montáž, osazení a dodávku kompletního zařízení, předepsaného zadávací dokumentací 
- předepsanou povrchovou úpravu (nátěry a pod.) 
Pozn.: materiál uvedený v textu představuje rozhodující podíl ve výrobku</t>
  </si>
  <si>
    <t>936001002</t>
  </si>
  <si>
    <t>Montáž prvků městské a zahradní architektury hmotnosti do 1,5 t, sedací kostka</t>
  </si>
  <si>
    <t>-1852719061</t>
  </si>
  <si>
    <t>749102320</t>
  </si>
  <si>
    <t>sedací kostka betonová ESCOFET – CUBO SOCRATES</t>
  </si>
  <si>
    <t>-1336280993</t>
  </si>
  <si>
    <t>délka 60cm, barva světle šedá nebo černá, tělo z umělého kamene, povrch lesklý, voděodolný, hmotnost 370kg 
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</si>
  <si>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936002002</t>
  </si>
  <si>
    <t>Montáž informační tabule</t>
  </si>
  <si>
    <t>-1851896305</t>
  </si>
  <si>
    <t>Montáž informační tabule MM CITÉ - typ PP 440, vč. vrtání do základů z betonu</t>
  </si>
  <si>
    <t>749102341</t>
  </si>
  <si>
    <t>informační cedule</t>
  </si>
  <si>
    <t>-1180092791</t>
  </si>
  <si>
    <t>jednostranná, plocha 2500x1500mm z plechu, dvojice nohou, stříška, kotvené do základů 
Položka obsahuje"
dodávku kompletního zařízení, předepsaného zadávací dokumentací 
- mimostavništní a vnitrostaveništní dopravu 
- předepsanou povrchovou úpravu (nátěry a pod.) 
Pozn.: materiál uvedený v textu představuje rozhodující podíl ve výrobku</t>
  </si>
  <si>
    <t>936104211</t>
  </si>
  <si>
    <t>Montáž odpadkového koše do betonové patky</t>
  </si>
  <si>
    <t>953993399</t>
  </si>
  <si>
    <t>749101350</t>
  </si>
  <si>
    <t>koš na odpadky z betonových dílců MM CITÉ – PRAX PRX 45L</t>
  </si>
  <si>
    <t>-1728051321</t>
  </si>
  <si>
    <t>odpadkový koš se stříškou, ocelové tělo, výplň z akátového dřeva bez povrchové úpravy
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</si>
  <si>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936124111</t>
  </si>
  <si>
    <t>Montáž lavičky stabilní parkové přichycené šrouby bez zabetonování noh</t>
  </si>
  <si>
    <t>-1482973119</t>
  </si>
  <si>
    <t>749101090</t>
  </si>
  <si>
    <t>dřevěná lavička</t>
  </si>
  <si>
    <t>-1836738294</t>
  </si>
  <si>
    <t>Lavička č. 205 Zahradní 
Komplet vč. latí s povrchovou úpravou 
Délka 1700mm</t>
  </si>
  <si>
    <t>936124113</t>
  </si>
  <si>
    <t>Montáž lavičky stabilní kotvené šrouby na pevný podklad</t>
  </si>
  <si>
    <t>1129323133</t>
  </si>
  <si>
    <t>749101080</t>
  </si>
  <si>
    <t>parková lavice ESCOFET - BANCO SOCRATES 240</t>
  </si>
  <si>
    <t>-1098442899</t>
  </si>
  <si>
    <t>délka 240cm, barva světle šedá nebo černá, tělo z umělého kamene, povrch lesklý, voděodolný, hmotnost 1300kg 
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</si>
  <si>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936174312</t>
  </si>
  <si>
    <t>Montáž stojanu na kola kotevními šrouby na pevný podklad</t>
  </si>
  <si>
    <t>2040917274</t>
  </si>
  <si>
    <t>Montáž stojanu na kola přichyceného kotevními šrouby</t>
  </si>
  <si>
    <t>749101530</t>
  </si>
  <si>
    <t>stojan na kola kovový MM CITÉ – LOTLIMIT</t>
  </si>
  <si>
    <t>-1455107361</t>
  </si>
  <si>
    <t>konstrukce z L profilu (60 mm), délka pole 60 cm, kotvení pod dlažbu
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</si>
  <si>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801 - SO 801 - Objekt fontány</t>
  </si>
  <si>
    <t>665712461</t>
  </si>
  <si>
    <t xml:space="preserve">"Základ pod soklem" 0,75*0,8*3,575 </t>
  </si>
  <si>
    <t>"Základ po obvodu desky" 0,6*0,3*15,73</t>
  </si>
  <si>
    <t>"Deska pod dlažbou" 2,74*5,59*0,15*2</t>
  </si>
  <si>
    <t>-1757713304</t>
  </si>
  <si>
    <t>-1349369163</t>
  </si>
  <si>
    <t>"Základ pod soklem" 0,75*0,8*3,575*19</t>
  </si>
  <si>
    <t>"Základ po obvodu desky" 0,6*0,3*15,73*19</t>
  </si>
  <si>
    <t>"Deska pod dlažbou" 2,74*5,59*0,15*2*19</t>
  </si>
  <si>
    <t>94456110</t>
  </si>
  <si>
    <t>-1026226556</t>
  </si>
  <si>
    <t>-1554640824</t>
  </si>
  <si>
    <t>"Základ pod soklem" 0,75*0,8*3,575*2</t>
  </si>
  <si>
    <t>"Základ po obvodu desky" 0,6*0,3*15,73*2</t>
  </si>
  <si>
    <t>"Deska pod dlažbou" 2,74*5,59*0,15*2*2</t>
  </si>
  <si>
    <t>211971110</t>
  </si>
  <si>
    <t>Zřízení opláštění žeber nebo trativodů geotextilií v rýze nebo zářezu sklonu do 1:2</t>
  </si>
  <si>
    <t>-1084051991</t>
  </si>
  <si>
    <t>Položka zahrnuje:  
- dodávku předepsané geotextilie 
- úpravu, očištění a ochranu podkladu  
- přichycení k podkladu, případně zatížení  
- úpravy spojů a zajištění okrajů  
- úpravy pro odvodnění  
- nutné přesahy  
- mimostaveništní a vnitrostaveništní dopravu</t>
  </si>
  <si>
    <t>"spočteno v AutoCad, pod fontánou" 50</t>
  </si>
  <si>
    <t>693111480</t>
  </si>
  <si>
    <t>geotextilie  400 g/m2</t>
  </si>
  <si>
    <t>1833416931</t>
  </si>
  <si>
    <t>212755211</t>
  </si>
  <si>
    <t>Trativody z drenážních trubek plastových flexibilních D 50 mm bez lože</t>
  </si>
  <si>
    <t>-1100627212</t>
  </si>
  <si>
    <t>1648261631</t>
  </si>
  <si>
    <t>5,6*2,75*0,15</t>
  </si>
  <si>
    <t>273321511</t>
  </si>
  <si>
    <t>Základové desky ze ŽB bez zvýšených nároků na prostředí tř. C 25/30</t>
  </si>
  <si>
    <t>227124258</t>
  </si>
  <si>
    <t>"pl. z půdorysu-sokl" (15,33-2,82)*0,15</t>
  </si>
  <si>
    <t>273362021</t>
  </si>
  <si>
    <t>Výztuž základových desek svařovanými sítěmi Kari</t>
  </si>
  <si>
    <t>1811401932</t>
  </si>
  <si>
    <t>"pl. z půdorysu-sokl*hm*15% na překrytí*ks" (15,33-2,82)*2,95*0,001*1,15*2</t>
  </si>
  <si>
    <t>274313811</t>
  </si>
  <si>
    <t>Základové pásy z betonu tř. C 25/30</t>
  </si>
  <si>
    <t>-432741019</t>
  </si>
  <si>
    <t>"pl z řezu*dl" 0,216*5,59</t>
  </si>
  <si>
    <t>"dl*š*v" 3,53*0,8*0,75</t>
  </si>
  <si>
    <t>"pl z řezu*dl" 0,155*5,59</t>
  </si>
  <si>
    <t>"pl z řezu*dl*ks" 1,79*0,3*2</t>
  </si>
  <si>
    <t>311261141</t>
  </si>
  <si>
    <t>Osazování betonových bloků nadzákladových zdí do objemu 1,20 m3 na MC 25</t>
  </si>
  <si>
    <t>993877186</t>
  </si>
  <si>
    <t>593392010</t>
  </si>
  <si>
    <t>sokl z ŽB prefa dílce</t>
  </si>
  <si>
    <t>890150016</t>
  </si>
  <si>
    <t xml:space="preserve">Betonový prefa sokl 3,6 x 0,6 x 0,6 B30 
Povrch hladký beton přírodní barvy 
výztuž konstrukční R 12 43,2 bm 
výztuž montážní R 10 22 bm 
prostup chránička DN 63 </t>
  </si>
  <si>
    <t>596313122</t>
  </si>
  <si>
    <t xml:space="preserve">Kladení dlažby z desek atypických prefa velkoformátových ze ŽB </t>
  </si>
  <si>
    <t>964782213</t>
  </si>
  <si>
    <t>Kladení dlažby, s vyplněním spár</t>
  </si>
  <si>
    <t>592457181</t>
  </si>
  <si>
    <t>dlažba atypická prefa velkoformátová deska s rozměry 1367,5x1000x100mm, C 25/30</t>
  </si>
  <si>
    <t>-1607000155</t>
  </si>
  <si>
    <t xml:space="preserve">pohledový beton, barva-přírodní šedá, protiskluzná úprava </t>
  </si>
  <si>
    <t>592457182</t>
  </si>
  <si>
    <t>dlažba atypická prefa velkoformátová deska s rozměry 1190x1000x100mm, C 25/30</t>
  </si>
  <si>
    <t>1660143904</t>
  </si>
  <si>
    <t>871151141</t>
  </si>
  <si>
    <t>Montáž potrubí propojovací D 32</t>
  </si>
  <si>
    <t>266961961</t>
  </si>
  <si>
    <t>345713511</t>
  </si>
  <si>
    <t>potrubí propojovací LDPE 32 PN 16</t>
  </si>
  <si>
    <t>-1385098195</t>
  </si>
  <si>
    <t>871264201</t>
  </si>
  <si>
    <t>Montáž kanalizačního potrubí z PE otevřený výkop sklon do 20 % svařovaných na tupo D 110x10mm</t>
  </si>
  <si>
    <t>316245755</t>
  </si>
  <si>
    <t>286112291</t>
  </si>
  <si>
    <t xml:space="preserve">Trubka odpadní, venkovní KGEM O110mm </t>
  </si>
  <si>
    <t>1056722000</t>
  </si>
  <si>
    <t>cena zahrnuje:
-Koleno KGEM O110mm 45	10ks 
-Odbočka KGEM O110mm 45°   2ks 
-Trubka odpadní KGEM O125mm  25bm 
-Koleno KGEM O125mm 45°	 4ks 
-Odbočka KGEM O125/110mm 
-Čistící kus O125</t>
  </si>
  <si>
    <t>877265262</t>
  </si>
  <si>
    <t>Montáž vpusti pro DN 110</t>
  </si>
  <si>
    <t>-1528758742</t>
  </si>
  <si>
    <t>286143440</t>
  </si>
  <si>
    <t xml:space="preserve">odtoková vpusť ACO XtraDrain X100C </t>
  </si>
  <si>
    <t>-657730744</t>
  </si>
  <si>
    <t>877500440</t>
  </si>
  <si>
    <t>Protizápachový uzávěr O125, dodávka a montáž</t>
  </si>
  <si>
    <t>1771974777</t>
  </si>
  <si>
    <t>892261111</t>
  </si>
  <si>
    <t>2060122598</t>
  </si>
  <si>
    <t>Tlakové zkoušky vodou na potrubí DN 100 nebo 125</t>
  </si>
  <si>
    <t>894106000</t>
  </si>
  <si>
    <t>Technologie vodního prvku</t>
  </si>
  <si>
    <t>196275744</t>
  </si>
  <si>
    <t>položka zahrnuje: 
-Měděné potrubí uvnitř vějíře O12mm	               22bm vč.přírub,mufen,těsnění atd.) 
-Nerez rozdělovač trysek typ 	(2xpříruba 1“, 12xpříruba 3/8“) 
-Připojovací fitinky,šroubení,těsnění 
-Kulový uzávěr plnoprůtokový nerez 1“	               2ks 
-Automatický předfiltr 1“ s proplachem 
-Elektromagnetický ventil 1“, 230V Automatické hlídání a dopouštění vody (vč.3ks sond) 
-Vertikální čerpadlo 25-210(G) CAL-138 1,5kW/400V 
-Tlaková nádoba 16 bar – 80/16 VERT, OTT-060 
-Topenářské šroubení 1“ přímé, ARM-203A             3ks 
-Kulový uzávěr s pákou, plnoprůtokový2ks (1“ ARM-036A) 
-Dvojnipl 1“ ARM-153 A			 8ks 
-T kus 1“ MF KOP-064			 3ks 
-Redukce vnitřní 1“x1/4“ ARM-180B	                 2ks 
-Redukce vnější 1“x1/2“ ARM-206A		 3ks 
-Dvojnipl 1“ ARM-161A			 3ks 
-T kus 1“ mosaz ARM-204A			 2ks 
-Šroubení TOP 1“ ROH.ARM-100B		 3ks 
-Dvojnipl 1“ ARM-152A			 2ks 
-Pojistný ventil 16 bar 1“ 
-Kulový kohout s vypouštěním 1“ ARM-053A 
-Propojovací trubka s koncovkou na tlak.nádobu typ 
-Sací koš, sí´tka,těsnění jemný filtr 
-Pomocný kotvící materiál,příchytky,závit.tyče 
-Hydraulické mlžící trysky 			12ks  (nerez AISI 316L, B1/4,LN,1,1mm) 
-Montáž technologie,tlakové zkoušky 
-Doprava materiálu a montážníků</t>
  </si>
  <si>
    <t>935932212</t>
  </si>
  <si>
    <t>Odvodňovací plastový žlab pro zatížení B125 vnitřní š 100 mm s roštem mřížkovým litinovým</t>
  </si>
  <si>
    <t>-293915407</t>
  </si>
  <si>
    <t xml:space="preserve">Odvodňovací plastový žlab pro zatížení B125 vnitřní š 100 mm ACO XtraDrain X100C s roštem mřížkovým litinovým ACO XtraDrain X100C </t>
  </si>
  <si>
    <t>935932213</t>
  </si>
  <si>
    <t>Kombi stěna odvodňovacího žlabu</t>
  </si>
  <si>
    <t>921928262</t>
  </si>
  <si>
    <t>Kombi stěna odvodňovacího žlabu Aco XtraDrain X100C . Dodávka a montáž</t>
  </si>
  <si>
    <t>741110043</t>
  </si>
  <si>
    <t>Montáž trubka plastová ohebná D přes 35 mm uložená pevně</t>
  </si>
  <si>
    <t>2051608719</t>
  </si>
  <si>
    <t>Chránička kabelová ohebná DN 50</t>
  </si>
  <si>
    <t>345713510</t>
  </si>
  <si>
    <t>trubka elektroinstalační ohebná HDPE+LDPE DN 50</t>
  </si>
  <si>
    <t>956078896</t>
  </si>
  <si>
    <t>EAN 8595057698178</t>
  </si>
  <si>
    <t>741122122</t>
  </si>
  <si>
    <t>Montáž kabel Cu plný kulatý žíla 3x1,5 až 6 mm2 zatažený v trubkách (CYKY)</t>
  </si>
  <si>
    <t>-1884369668</t>
  </si>
  <si>
    <t>341110300</t>
  </si>
  <si>
    <t>kabel silový s Cu jádrem CYKY 3x1,5 mm2</t>
  </si>
  <si>
    <t>-539718366</t>
  </si>
  <si>
    <t>obsah kovu [kg/m], Cu =0,044, Al =0</t>
  </si>
  <si>
    <t>741210001</t>
  </si>
  <si>
    <t>Montáž rozvodnice oceloplechová nebo plastová běžná do 20 kg</t>
  </si>
  <si>
    <t>-287472972</t>
  </si>
  <si>
    <t>357116461</t>
  </si>
  <si>
    <t>rozvaděč elektroměrový plastový krytí IP54</t>
  </si>
  <si>
    <t>-469134347</t>
  </si>
  <si>
    <t xml:space="preserve"> vč.kabeláže,časovaného spínání mlžení,podružný materiál</t>
  </si>
  <si>
    <t>741372161</t>
  </si>
  <si>
    <t>Montáž svítidlo LED, zemní zápustné naklápěcí</t>
  </si>
  <si>
    <t>-1810301151</t>
  </si>
  <si>
    <t>348513300</t>
  </si>
  <si>
    <t>zemní zápustné LED svítidlo naklápěcí</t>
  </si>
  <si>
    <t>-635641426</t>
  </si>
  <si>
    <t xml:space="preserve">nerez, 230V/6x10W </t>
  </si>
  <si>
    <t>065002000</t>
  </si>
  <si>
    <t>Mimostaveništní doprava materiálů</t>
  </si>
  <si>
    <t>-1152608524</t>
  </si>
  <si>
    <t>Mimostaveništní doprava materiálů vč. manipulace</t>
  </si>
  <si>
    <t>"prefabrikovaný sokl"1</t>
  </si>
  <si>
    <t>802 - SO 802 - Informační a orientační systém</t>
  </si>
  <si>
    <t>-835778470</t>
  </si>
  <si>
    <t>"rozprostřená ornice, pl*tl"</t>
  </si>
  <si>
    <t>"informační sloupek obj. výkopu - obj. základu" 1*1*0,8-0,75*0,75*0,65</t>
  </si>
  <si>
    <t>"pro informační tabuli obj. výkopu - obj. základu*ks" (1*1,4*0,55*2)-(0,6*1*0,4*2)</t>
  </si>
  <si>
    <t>-634407249</t>
  </si>
  <si>
    <t>"pro informační tabuli obj*ks" 1*1,4*0,55*2</t>
  </si>
  <si>
    <t>"pro informační sloupek 1ks" 1*1*0,8</t>
  </si>
  <si>
    <t>1513702901</t>
  </si>
  <si>
    <t>-969931109</t>
  </si>
  <si>
    <t>"pro informační tabuli obj*ks" 1*1,4*0,55*2*19</t>
  </si>
  <si>
    <t>"pro informační sloupek 1ks" 1*1*0,8*19</t>
  </si>
  <si>
    <t>-73272920</t>
  </si>
  <si>
    <t>112966048</t>
  </si>
  <si>
    <t>"pro informační tabuli obj*ks" 1*1,4*0,55*2*2</t>
  </si>
  <si>
    <t>"pro informační sloupek 1ks*hm" 1*1*0,8*2</t>
  </si>
  <si>
    <t>-1844876205</t>
  </si>
  <si>
    <t>172599309</t>
  </si>
  <si>
    <t>"pro informační sloupek 1ks" 0,8*0,8*0,15</t>
  </si>
  <si>
    <t>"pro informační sloupek 1ks" 0,75*0,75*0,15</t>
  </si>
  <si>
    <t>275313511</t>
  </si>
  <si>
    <t>Základové patky z betonu tř. C 12/15</t>
  </si>
  <si>
    <t>-1960428521</t>
  </si>
  <si>
    <t>"pro informační sloupek 1ks" 0,75*0,75*0,6</t>
  </si>
  <si>
    <t>322173759</t>
  </si>
  <si>
    <t>"pro informační tabuli dl*v*ks" (0,6+1+0,6+1)*4*2</t>
  </si>
  <si>
    <t>"pro informační sloupek dl*v" (0,75*4)*0,6</t>
  </si>
  <si>
    <t>-1801019735</t>
  </si>
  <si>
    <t>936001003</t>
  </si>
  <si>
    <t>Montáž orientačního sloupku MM CITÉ OS 510</t>
  </si>
  <si>
    <t>1938842157</t>
  </si>
  <si>
    <t>749102310</t>
  </si>
  <si>
    <t>směrové šipky MMCITÉ</t>
  </si>
  <si>
    <t>-296703837</t>
  </si>
  <si>
    <t xml:space="preserve">Směrová šipka z hliníkového profilu, oboustranný polep, délka 700 mm 
hliníkové směrovky jsou opatřeny práškovým vypalovacím lakem a potiskem 
profil obdélného průřezu 120× 695 × 15mm zakončený plastovou záslepkou osazený na objímce </t>
  </si>
  <si>
    <t>orientační sloupek MM CITÉ OS 510</t>
  </si>
  <si>
    <t>-1634605299</t>
  </si>
  <si>
    <t xml:space="preserve">Charakter konstrukce: ocelová konstrukce sloupu doplněná orientačními směrovkami ze slitiny hliníku 
Povrchová úprava: ocelová konstrukce sloupu je opatřena ochrannou vrstvou zinku a práškovým vypalovacím lakem 
Nosná kostra: sloup z ocelových trubek 89 × 5 mm a 48,3 × 2,6 mm a výpalků z plechu tloušťky 5 a 10 mm 
Objímky: ocelová konstrukce z trubky 89 × 5 mm a výpalků z plechu tloušťky 10 mm 
Barevnost: odstíny polyesterových práškových laků v jemné struktuře mat dodávaných standardně společností mmcité 
ostatní odstíny dle vzorníku RAL jsou k dispozici na požádání 
Kotvení: kotvení pod dlažbu do betonového základu pomocí závitových tyčí M16 </t>
  </si>
  <si>
    <t>936002001</t>
  </si>
  <si>
    <t>Montáž informační tabule MM CITÉ - typ PP 440</t>
  </si>
  <si>
    <t>1247035871</t>
  </si>
  <si>
    <t>749102340</t>
  </si>
  <si>
    <t>informační cedule MM CITÉ TYP PP 440</t>
  </si>
  <si>
    <t>638173742</t>
  </si>
  <si>
    <t>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</si>
  <si>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901 - SO 901 - Technologická šachta fontány</t>
  </si>
  <si>
    <t xml:space="preserve">    6 -  Úpravy povrchů, podlahy a osazování výplní</t>
  </si>
  <si>
    <t>1014168735</t>
  </si>
  <si>
    <t>"první sečení" 10</t>
  </si>
  <si>
    <t>1290588552</t>
  </si>
  <si>
    <t>"zásyp okolo technologické šachty" 9</t>
  </si>
  <si>
    <t>"rozprostřená ornice, pl*tl" 10*0,2</t>
  </si>
  <si>
    <t>1641760785</t>
  </si>
  <si>
    <t>"pod technologickou šachtou pro odvoz" 18</t>
  </si>
  <si>
    <t>"pod technologickou šachtou pro zpětný zásyp" 9</t>
  </si>
  <si>
    <t>-1421470384</t>
  </si>
  <si>
    <t>496487772</t>
  </si>
  <si>
    <t>"pod technologickou šachtou pro zpětný zásyp na mezideponii" 9</t>
  </si>
  <si>
    <t>"z mezideponie na místo určení" 9</t>
  </si>
  <si>
    <t>-223810127</t>
  </si>
  <si>
    <t>"jáma technologické šachty pro odvoz" 18</t>
  </si>
  <si>
    <t>"dovoz ornice, pl*tl" 10*0,2</t>
  </si>
  <si>
    <t>1131354613</t>
  </si>
  <si>
    <t>"pod technologickou šachtou pro odvoz" 18*19</t>
  </si>
  <si>
    <t>"dovoz ornice, pl*tl" 10*0,2*19</t>
  </si>
  <si>
    <t>1128605579</t>
  </si>
  <si>
    <t>101362942</t>
  </si>
  <si>
    <t>"pod technologickou šachtou pro odvoz, obj*hm" 18*2</t>
  </si>
  <si>
    <t>614344701</t>
  </si>
  <si>
    <t>"pod technologickou šachtou" 9</t>
  </si>
  <si>
    <t>181301103</t>
  </si>
  <si>
    <t>Rozprostření ornice tl vrstvy do 200 mm pl do 500 m2 v rovině nebo ve svahu do 1:5</t>
  </si>
  <si>
    <t>-1685563850</t>
  </si>
  <si>
    <t>"spočteno v AutoCad" 10</t>
  </si>
  <si>
    <t>183405211</t>
  </si>
  <si>
    <t>Výsev trávníku hydroosevem na ornici</t>
  </si>
  <si>
    <t>636171245</t>
  </si>
  <si>
    <t>-1868244795</t>
  </si>
  <si>
    <t>2111786209</t>
  </si>
  <si>
    <t>"spočteno v AutoCad, pod technologickou šachtou" 15</t>
  </si>
  <si>
    <t>-1264475488</t>
  </si>
  <si>
    <t>273322611</t>
  </si>
  <si>
    <t>Základové desky ze ŽB se zvýšenými nároky na prostředí tř. C 30/37</t>
  </si>
  <si>
    <t>801908199</t>
  </si>
  <si>
    <t>"spočteno v AutoCad, základová deska pod šachtou" 1,25</t>
  </si>
  <si>
    <t>273351121</t>
  </si>
  <si>
    <t>Zřízení bednění základových desek</t>
  </si>
  <si>
    <t>-143521092</t>
  </si>
  <si>
    <t>2,64*4*0,15</t>
  </si>
  <si>
    <t>273351122</t>
  </si>
  <si>
    <t>Odstranění bednění základových desek</t>
  </si>
  <si>
    <t>1060660718</t>
  </si>
  <si>
    <t>-555131178</t>
  </si>
  <si>
    <t>"Spočteno v AutoCad,základová deska pod šachtou, pl*hm*ks*15% na překrytí" 7*0,00295*2*1,15</t>
  </si>
  <si>
    <t>311321611</t>
  </si>
  <si>
    <t>Nosná zeď ze ŽB tř. C 30/37 bez výztuže</t>
  </si>
  <si>
    <t>1825782653</t>
  </si>
  <si>
    <t>"spočteno v AutoCad, technologická šachta" 2,5</t>
  </si>
  <si>
    <t>-858041922</t>
  </si>
  <si>
    <t>"výztuž technolog. šachty" 0,000888*140*1,15</t>
  </si>
  <si>
    <t>411321616</t>
  </si>
  <si>
    <t>Stropy deskové ze ŽB tř. C 30/37</t>
  </si>
  <si>
    <t>737921586</t>
  </si>
  <si>
    <t>"spočteno v AutoCad, technologická šachta" 0,8</t>
  </si>
  <si>
    <t>411351011</t>
  </si>
  <si>
    <t>Zřízení bednění stropů deskových tl do 25 cm bez podpěrné kce</t>
  </si>
  <si>
    <t>930804734</t>
  </si>
  <si>
    <t>2,64*2,64</t>
  </si>
  <si>
    <t>411351012</t>
  </si>
  <si>
    <t>Odstranění bednění stropů deskových tl do 25 cm bez podpěrné kce</t>
  </si>
  <si>
    <t>-1360319644</t>
  </si>
  <si>
    <t>411354313</t>
  </si>
  <si>
    <t>Zřízení podpěrné konstrukce stropů výšky do 4 m tl do 25 cm</t>
  </si>
  <si>
    <t>-952595938</t>
  </si>
  <si>
    <t>411354314</t>
  </si>
  <si>
    <t>Odstranění podpěrné konstrukce stropů výšky do 4 m tl do 25 cm</t>
  </si>
  <si>
    <t>1455436063</t>
  </si>
  <si>
    <t>411362021</t>
  </si>
  <si>
    <t>Výztuž stropů svařovanými sítěmi Kari</t>
  </si>
  <si>
    <t>774330218</t>
  </si>
  <si>
    <t>"150/150/6, pl*hm*15% na překrytí" (5,5-0,5)*0,00295*1,15</t>
  </si>
  <si>
    <t>631311116</t>
  </si>
  <si>
    <t>Mazanina tl do 80 mm z betonu prostého bez zvýšených nároků na prostředí tř. C 25/30</t>
  </si>
  <si>
    <t>-1562249154</t>
  </si>
  <si>
    <t>"pl*v" 2*2*0,8</t>
  </si>
  <si>
    <t>631362021</t>
  </si>
  <si>
    <t>Výztuž mazanin svařovanými sítěmi Kari</t>
  </si>
  <si>
    <t>2120224549</t>
  </si>
  <si>
    <t>"pl*hm*15% na překrytí" 2*2*2,95*0,001*1,15</t>
  </si>
  <si>
    <t>894812613</t>
  </si>
  <si>
    <t>Vyříznutí a utěsnění otvoru ve stěně šachty DN 200</t>
  </si>
  <si>
    <t>1911068067</t>
  </si>
  <si>
    <t>894912610</t>
  </si>
  <si>
    <t>Technologická šachta polypropylen tl.15mm</t>
  </si>
  <si>
    <t>1462914751</t>
  </si>
  <si>
    <t>(2000x2000x2100mm, venkovní výztuže,vstupní otvor,žebřík 
-podlahový rastr pro zabetonování,nika pro kalové čerpadlo) 
-Akumulační nádrž vestavná, polypropylen tl.15mm 
	(2000x1200x500mm,samonosná s vnitřní výztuží,vstupní otvor s poklopem, 
-dělící příčka s úchyty pro nerez síto,prostupy PVC pro technologii) 
-Doprava technologické šachty s nádrží, zdvihací technika 
-Odvětrací systém dvojitého potrubí O110mm 
	(vč.krycích komínků a ventilátoru) 
-Zátěžový černý poklop 700x700mm 
	(do 12 tun,uzamykatelný,vodotěsný) 
-Průchodky stěnou technol.šachty O32,40,50,63,110,125mm 
-Kalové čerpadlo Grundfos 0,9kW/230V 
	(s integrovaným plovákem,nerez) 
Nerez síto do přelivné nádrže 2000x500x800mm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</si>
</sst>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0" fillId="0" borderId="0" xfId="0" applyBorder="1"/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4" fillId="2" borderId="0" xfId="1" applyFont="1" applyFill="1" applyAlignment="1" applyProtection="1">
      <alignment horizontal="center" vertical="center"/>
    </xf>
    <xf numFmtId="0" fontId="3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36" fillId="0" borderId="25" xfId="0" applyFont="1" applyBorder="1" applyAlignment="1" applyProtection="1">
      <alignment horizontal="left" vertical="center" wrapText="1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0" fontId="35" fillId="0" borderId="12" xfId="0" applyFont="1" applyBorder="1" applyAlignment="1">
      <alignment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6"/>
  <sheetViews>
    <sheetView showGridLines="0" tabSelected="1" workbookViewId="0">
      <pane ySplit="1" topLeftCell="A2" activePane="bottomLeft" state="frozen"/>
      <selection pane="bottomLeft" activeCell="D99" sqref="D99:H9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R2" s="184" t="s">
        <v>8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21" t="s">
        <v>9</v>
      </c>
      <c r="BT2" s="21" t="s">
        <v>10</v>
      </c>
    </row>
    <row r="3" spans="1:73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1:73" ht="36.950000000000003" customHeight="1">
      <c r="B4" s="25"/>
      <c r="C4" s="205" t="s">
        <v>12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6"/>
      <c r="AS4" s="20" t="s">
        <v>13</v>
      </c>
      <c r="BS4" s="21" t="s">
        <v>14</v>
      </c>
    </row>
    <row r="5" spans="1:73" ht="14.45" customHeight="1">
      <c r="B5" s="25"/>
      <c r="C5" s="27"/>
      <c r="D5" s="28" t="s">
        <v>15</v>
      </c>
      <c r="E5" s="27"/>
      <c r="F5" s="27"/>
      <c r="G5" s="27"/>
      <c r="H5" s="27"/>
      <c r="I5" s="27"/>
      <c r="J5" s="27"/>
      <c r="K5" s="218" t="s">
        <v>16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7"/>
      <c r="AQ5" s="26"/>
      <c r="BS5" s="21" t="s">
        <v>9</v>
      </c>
    </row>
    <row r="6" spans="1:73" ht="36.950000000000003" customHeight="1">
      <c r="B6" s="25"/>
      <c r="C6" s="27"/>
      <c r="D6" s="30" t="s">
        <v>17</v>
      </c>
      <c r="E6" s="27"/>
      <c r="F6" s="27"/>
      <c r="G6" s="27"/>
      <c r="H6" s="27"/>
      <c r="I6" s="27"/>
      <c r="J6" s="27"/>
      <c r="K6" s="219" t="s">
        <v>18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7"/>
      <c r="AQ6" s="26"/>
      <c r="BS6" s="21" t="s">
        <v>9</v>
      </c>
    </row>
    <row r="7" spans="1:73" ht="14.45" customHeight="1">
      <c r="B7" s="25"/>
      <c r="C7" s="27"/>
      <c r="D7" s="31" t="s">
        <v>19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20</v>
      </c>
      <c r="AL7" s="27"/>
      <c r="AM7" s="27"/>
      <c r="AN7" s="29" t="s">
        <v>5</v>
      </c>
      <c r="AO7" s="27"/>
      <c r="AP7" s="27"/>
      <c r="AQ7" s="26"/>
      <c r="BS7" s="21" t="s">
        <v>9</v>
      </c>
    </row>
    <row r="8" spans="1:73" ht="14.45" customHeight="1">
      <c r="B8" s="25"/>
      <c r="C8" s="27"/>
      <c r="D8" s="31" t="s">
        <v>21</v>
      </c>
      <c r="E8" s="27"/>
      <c r="F8" s="27"/>
      <c r="G8" s="27"/>
      <c r="H8" s="27"/>
      <c r="I8" s="27"/>
      <c r="J8" s="27"/>
      <c r="K8" s="29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23</v>
      </c>
      <c r="AL8" s="27"/>
      <c r="AM8" s="27"/>
      <c r="AN8" s="29" t="s">
        <v>24</v>
      </c>
      <c r="AO8" s="27"/>
      <c r="AP8" s="27"/>
      <c r="AQ8" s="26"/>
      <c r="BS8" s="21" t="s">
        <v>9</v>
      </c>
    </row>
    <row r="9" spans="1:73" ht="14.45" customHeight="1">
      <c r="B9" s="2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6"/>
      <c r="BS9" s="21" t="s">
        <v>9</v>
      </c>
    </row>
    <row r="10" spans="1:73" ht="14.45" customHeight="1">
      <c r="B10" s="25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5</v>
      </c>
      <c r="AO10" s="27"/>
      <c r="AP10" s="27"/>
      <c r="AQ10" s="26"/>
      <c r="BS10" s="21" t="s">
        <v>9</v>
      </c>
    </row>
    <row r="11" spans="1:73" ht="18.399999999999999" customHeight="1">
      <c r="B11" s="25"/>
      <c r="C11" s="27"/>
      <c r="D11" s="27"/>
      <c r="E11" s="29" t="s">
        <v>22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27</v>
      </c>
      <c r="AL11" s="27"/>
      <c r="AM11" s="27"/>
      <c r="AN11" s="29" t="s">
        <v>5</v>
      </c>
      <c r="AO11" s="27"/>
      <c r="AP11" s="27"/>
      <c r="AQ11" s="26"/>
      <c r="BS11" s="21" t="s">
        <v>9</v>
      </c>
    </row>
    <row r="12" spans="1:73" ht="6.95" customHeight="1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6"/>
      <c r="BS12" s="21" t="s">
        <v>9</v>
      </c>
    </row>
    <row r="13" spans="1:73" ht="14.45" customHeight="1">
      <c r="B13" s="25"/>
      <c r="C13" s="27"/>
      <c r="D13" s="31" t="s">
        <v>28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29" t="s">
        <v>5</v>
      </c>
      <c r="AO13" s="27"/>
      <c r="AP13" s="27"/>
      <c r="AQ13" s="26"/>
      <c r="BS13" s="21" t="s">
        <v>9</v>
      </c>
    </row>
    <row r="14" spans="1:73" ht="15">
      <c r="B14" s="25"/>
      <c r="C14" s="27"/>
      <c r="D14" s="27"/>
      <c r="E14" s="29" t="s">
        <v>22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27</v>
      </c>
      <c r="AL14" s="27"/>
      <c r="AM14" s="27"/>
      <c r="AN14" s="29" t="s">
        <v>5</v>
      </c>
      <c r="AO14" s="27"/>
      <c r="AP14" s="27"/>
      <c r="AQ14" s="26"/>
      <c r="BS14" s="21" t="s">
        <v>9</v>
      </c>
    </row>
    <row r="15" spans="1:73" ht="6.95" customHeight="1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6"/>
      <c r="BS15" s="21" t="s">
        <v>6</v>
      </c>
    </row>
    <row r="16" spans="1:73" ht="14.45" customHeight="1">
      <c r="B16" s="25"/>
      <c r="C16" s="27"/>
      <c r="D16" s="31" t="s">
        <v>29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6"/>
      <c r="BS16" s="21" t="s">
        <v>6</v>
      </c>
    </row>
    <row r="17" spans="2:71" ht="18.399999999999999" customHeight="1">
      <c r="B17" s="25"/>
      <c r="C17" s="27"/>
      <c r="D17" s="27"/>
      <c r="E17" s="29" t="s">
        <v>22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27</v>
      </c>
      <c r="AL17" s="27"/>
      <c r="AM17" s="27"/>
      <c r="AN17" s="29" t="s">
        <v>5</v>
      </c>
      <c r="AO17" s="27"/>
      <c r="AP17" s="27"/>
      <c r="AQ17" s="26"/>
      <c r="BS17" s="21" t="s">
        <v>30</v>
      </c>
    </row>
    <row r="18" spans="2:71" ht="6.95" customHeight="1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6"/>
      <c r="BS18" s="21" t="s">
        <v>9</v>
      </c>
    </row>
    <row r="19" spans="2:71" ht="14.45" customHeight="1">
      <c r="B19" s="25"/>
      <c r="C19" s="27"/>
      <c r="D19" s="31" t="s">
        <v>31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6"/>
      <c r="BS19" s="21" t="s">
        <v>9</v>
      </c>
    </row>
    <row r="20" spans="2:71" ht="18.399999999999999" customHeight="1">
      <c r="B20" s="25"/>
      <c r="C20" s="27"/>
      <c r="D20" s="27"/>
      <c r="E20" s="29" t="s">
        <v>22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27</v>
      </c>
      <c r="AL20" s="27"/>
      <c r="AM20" s="27"/>
      <c r="AN20" s="29" t="s">
        <v>5</v>
      </c>
      <c r="AO20" s="27"/>
      <c r="AP20" s="27"/>
      <c r="AQ20" s="26"/>
    </row>
    <row r="21" spans="2:71" ht="6.95" customHeight="1"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6"/>
    </row>
    <row r="22" spans="2:71" ht="15">
      <c r="B22" s="25"/>
      <c r="C22" s="27"/>
      <c r="D22" s="31" t="s">
        <v>32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6"/>
    </row>
    <row r="23" spans="2:71" ht="16.5" customHeight="1">
      <c r="B23" s="25"/>
      <c r="C23" s="27"/>
      <c r="D23" s="27"/>
      <c r="E23" s="220" t="s">
        <v>5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7"/>
      <c r="AP23" s="27"/>
      <c r="AQ23" s="26"/>
    </row>
    <row r="24" spans="2:71" ht="6.95" customHeight="1">
      <c r="B24" s="2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6"/>
    </row>
    <row r="25" spans="2:71" ht="6.95" customHeight="1">
      <c r="B25" s="25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6"/>
    </row>
    <row r="26" spans="2:71" ht="14.45" customHeight="1">
      <c r="B26" s="25"/>
      <c r="C26" s="27"/>
      <c r="D26" s="33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2">
        <f>ROUND(AG87,2)</f>
        <v>0</v>
      </c>
      <c r="AL26" s="213"/>
      <c r="AM26" s="213"/>
      <c r="AN26" s="213"/>
      <c r="AO26" s="213"/>
      <c r="AP26" s="27"/>
      <c r="AQ26" s="26"/>
    </row>
    <row r="27" spans="2:71" ht="14.45" customHeight="1">
      <c r="B27" s="25"/>
      <c r="C27" s="27"/>
      <c r="D27" s="33" t="s">
        <v>34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2">
        <f>ROUND(AG103,2)</f>
        <v>0</v>
      </c>
      <c r="AL27" s="212"/>
      <c r="AM27" s="212"/>
      <c r="AN27" s="212"/>
      <c r="AO27" s="212"/>
      <c r="AP27" s="27"/>
      <c r="AQ27" s="26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71" s="1" customFormat="1" ht="25.9" customHeight="1">
      <c r="B29" s="34"/>
      <c r="C29" s="35"/>
      <c r="D29" s="37" t="s">
        <v>35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4">
        <f>ROUND(AK26+AK27,2)</f>
        <v>0</v>
      </c>
      <c r="AL29" s="215"/>
      <c r="AM29" s="215"/>
      <c r="AN29" s="215"/>
      <c r="AO29" s="215"/>
      <c r="AP29" s="35"/>
      <c r="AQ29" s="36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71" s="2" customFormat="1" ht="14.45" customHeight="1">
      <c r="B31" s="39"/>
      <c r="C31" s="40"/>
      <c r="D31" s="41" t="s">
        <v>36</v>
      </c>
      <c r="E31" s="40"/>
      <c r="F31" s="41" t="s">
        <v>37</v>
      </c>
      <c r="G31" s="40"/>
      <c r="H31" s="40"/>
      <c r="I31" s="40"/>
      <c r="J31" s="40"/>
      <c r="K31" s="40"/>
      <c r="L31" s="209">
        <v>0.21</v>
      </c>
      <c r="M31" s="210"/>
      <c r="N31" s="210"/>
      <c r="O31" s="210"/>
      <c r="P31" s="40"/>
      <c r="Q31" s="40"/>
      <c r="R31" s="40"/>
      <c r="S31" s="40"/>
      <c r="T31" s="43" t="s">
        <v>38</v>
      </c>
      <c r="U31" s="40"/>
      <c r="V31" s="40"/>
      <c r="W31" s="211">
        <f>ROUND(AZ87+SUM(CD104),2)</f>
        <v>0</v>
      </c>
      <c r="X31" s="210"/>
      <c r="Y31" s="210"/>
      <c r="Z31" s="210"/>
      <c r="AA31" s="210"/>
      <c r="AB31" s="210"/>
      <c r="AC31" s="210"/>
      <c r="AD31" s="210"/>
      <c r="AE31" s="210"/>
      <c r="AF31" s="40"/>
      <c r="AG31" s="40"/>
      <c r="AH31" s="40"/>
      <c r="AI31" s="40"/>
      <c r="AJ31" s="40"/>
      <c r="AK31" s="211">
        <f>ROUND(AV87+SUM(BY104),2)</f>
        <v>0</v>
      </c>
      <c r="AL31" s="210"/>
      <c r="AM31" s="210"/>
      <c r="AN31" s="210"/>
      <c r="AO31" s="210"/>
      <c r="AP31" s="40"/>
      <c r="AQ31" s="44"/>
    </row>
    <row r="32" spans="2:71" s="2" customFormat="1" ht="14.45" customHeight="1">
      <c r="B32" s="39"/>
      <c r="C32" s="40"/>
      <c r="D32" s="40"/>
      <c r="E32" s="40"/>
      <c r="F32" s="41" t="s">
        <v>39</v>
      </c>
      <c r="G32" s="40"/>
      <c r="H32" s="40"/>
      <c r="I32" s="40"/>
      <c r="J32" s="40"/>
      <c r="K32" s="40"/>
      <c r="L32" s="209">
        <v>0.15</v>
      </c>
      <c r="M32" s="210"/>
      <c r="N32" s="210"/>
      <c r="O32" s="210"/>
      <c r="P32" s="40"/>
      <c r="Q32" s="40"/>
      <c r="R32" s="40"/>
      <c r="S32" s="40"/>
      <c r="T32" s="43" t="s">
        <v>38</v>
      </c>
      <c r="U32" s="40"/>
      <c r="V32" s="40"/>
      <c r="W32" s="211">
        <f>ROUND(BA87+SUM(CE104),2)</f>
        <v>0</v>
      </c>
      <c r="X32" s="210"/>
      <c r="Y32" s="210"/>
      <c r="Z32" s="210"/>
      <c r="AA32" s="210"/>
      <c r="AB32" s="210"/>
      <c r="AC32" s="210"/>
      <c r="AD32" s="210"/>
      <c r="AE32" s="210"/>
      <c r="AF32" s="40"/>
      <c r="AG32" s="40"/>
      <c r="AH32" s="40"/>
      <c r="AI32" s="40"/>
      <c r="AJ32" s="40"/>
      <c r="AK32" s="211">
        <f>ROUND(AW87+SUM(BZ104),2)</f>
        <v>0</v>
      </c>
      <c r="AL32" s="210"/>
      <c r="AM32" s="210"/>
      <c r="AN32" s="210"/>
      <c r="AO32" s="210"/>
      <c r="AP32" s="40"/>
      <c r="AQ32" s="44"/>
    </row>
    <row r="33" spans="2:43" s="2" customFormat="1" ht="14.45" hidden="1" customHeight="1">
      <c r="B33" s="39"/>
      <c r="C33" s="40"/>
      <c r="D33" s="40"/>
      <c r="E33" s="40"/>
      <c r="F33" s="41" t="s">
        <v>40</v>
      </c>
      <c r="G33" s="40"/>
      <c r="H33" s="40"/>
      <c r="I33" s="40"/>
      <c r="J33" s="40"/>
      <c r="K33" s="40"/>
      <c r="L33" s="209">
        <v>0.21</v>
      </c>
      <c r="M33" s="210"/>
      <c r="N33" s="210"/>
      <c r="O33" s="210"/>
      <c r="P33" s="40"/>
      <c r="Q33" s="40"/>
      <c r="R33" s="40"/>
      <c r="S33" s="40"/>
      <c r="T33" s="43" t="s">
        <v>38</v>
      </c>
      <c r="U33" s="40"/>
      <c r="V33" s="40"/>
      <c r="W33" s="211">
        <f>ROUND(BB87+SUM(CF104),2)</f>
        <v>0</v>
      </c>
      <c r="X33" s="210"/>
      <c r="Y33" s="210"/>
      <c r="Z33" s="210"/>
      <c r="AA33" s="210"/>
      <c r="AB33" s="210"/>
      <c r="AC33" s="210"/>
      <c r="AD33" s="210"/>
      <c r="AE33" s="210"/>
      <c r="AF33" s="40"/>
      <c r="AG33" s="40"/>
      <c r="AH33" s="40"/>
      <c r="AI33" s="40"/>
      <c r="AJ33" s="40"/>
      <c r="AK33" s="211">
        <v>0</v>
      </c>
      <c r="AL33" s="210"/>
      <c r="AM33" s="210"/>
      <c r="AN33" s="210"/>
      <c r="AO33" s="210"/>
      <c r="AP33" s="40"/>
      <c r="AQ33" s="44"/>
    </row>
    <row r="34" spans="2:43" s="2" customFormat="1" ht="14.45" hidden="1" customHeight="1">
      <c r="B34" s="39"/>
      <c r="C34" s="40"/>
      <c r="D34" s="40"/>
      <c r="E34" s="40"/>
      <c r="F34" s="41" t="s">
        <v>41</v>
      </c>
      <c r="G34" s="40"/>
      <c r="H34" s="40"/>
      <c r="I34" s="40"/>
      <c r="J34" s="40"/>
      <c r="K34" s="40"/>
      <c r="L34" s="209">
        <v>0.15</v>
      </c>
      <c r="M34" s="210"/>
      <c r="N34" s="210"/>
      <c r="O34" s="210"/>
      <c r="P34" s="40"/>
      <c r="Q34" s="40"/>
      <c r="R34" s="40"/>
      <c r="S34" s="40"/>
      <c r="T34" s="43" t="s">
        <v>38</v>
      </c>
      <c r="U34" s="40"/>
      <c r="V34" s="40"/>
      <c r="W34" s="211">
        <f>ROUND(BC87+SUM(CG104),2)</f>
        <v>0</v>
      </c>
      <c r="X34" s="210"/>
      <c r="Y34" s="210"/>
      <c r="Z34" s="210"/>
      <c r="AA34" s="210"/>
      <c r="AB34" s="210"/>
      <c r="AC34" s="210"/>
      <c r="AD34" s="210"/>
      <c r="AE34" s="210"/>
      <c r="AF34" s="40"/>
      <c r="AG34" s="40"/>
      <c r="AH34" s="40"/>
      <c r="AI34" s="40"/>
      <c r="AJ34" s="40"/>
      <c r="AK34" s="211">
        <v>0</v>
      </c>
      <c r="AL34" s="210"/>
      <c r="AM34" s="210"/>
      <c r="AN34" s="210"/>
      <c r="AO34" s="210"/>
      <c r="AP34" s="40"/>
      <c r="AQ34" s="44"/>
    </row>
    <row r="35" spans="2:43" s="2" customFormat="1" ht="14.45" hidden="1" customHeight="1">
      <c r="B35" s="39"/>
      <c r="C35" s="40"/>
      <c r="D35" s="40"/>
      <c r="E35" s="40"/>
      <c r="F35" s="41" t="s">
        <v>42</v>
      </c>
      <c r="G35" s="40"/>
      <c r="H35" s="40"/>
      <c r="I35" s="40"/>
      <c r="J35" s="40"/>
      <c r="K35" s="40"/>
      <c r="L35" s="209">
        <v>0</v>
      </c>
      <c r="M35" s="210"/>
      <c r="N35" s="210"/>
      <c r="O35" s="210"/>
      <c r="P35" s="40"/>
      <c r="Q35" s="40"/>
      <c r="R35" s="40"/>
      <c r="S35" s="40"/>
      <c r="T35" s="43" t="s">
        <v>38</v>
      </c>
      <c r="U35" s="40"/>
      <c r="V35" s="40"/>
      <c r="W35" s="211">
        <f>ROUND(BD87+SUM(CH104),2)</f>
        <v>0</v>
      </c>
      <c r="X35" s="210"/>
      <c r="Y35" s="210"/>
      <c r="Z35" s="210"/>
      <c r="AA35" s="210"/>
      <c r="AB35" s="210"/>
      <c r="AC35" s="210"/>
      <c r="AD35" s="210"/>
      <c r="AE35" s="210"/>
      <c r="AF35" s="40"/>
      <c r="AG35" s="40"/>
      <c r="AH35" s="40"/>
      <c r="AI35" s="40"/>
      <c r="AJ35" s="40"/>
      <c r="AK35" s="211">
        <v>0</v>
      </c>
      <c r="AL35" s="210"/>
      <c r="AM35" s="210"/>
      <c r="AN35" s="210"/>
      <c r="AO35" s="210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43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44</v>
      </c>
      <c r="U37" s="47"/>
      <c r="V37" s="47"/>
      <c r="W37" s="47"/>
      <c r="X37" s="201" t="s">
        <v>45</v>
      </c>
      <c r="Y37" s="202"/>
      <c r="Z37" s="202"/>
      <c r="AA37" s="202"/>
      <c r="AB37" s="202"/>
      <c r="AC37" s="47"/>
      <c r="AD37" s="47"/>
      <c r="AE37" s="47"/>
      <c r="AF37" s="47"/>
      <c r="AG37" s="47"/>
      <c r="AH37" s="47"/>
      <c r="AI37" s="47"/>
      <c r="AJ37" s="47"/>
      <c r="AK37" s="203">
        <f>SUM(AK29:AK35)</f>
        <v>0</v>
      </c>
      <c r="AL37" s="202"/>
      <c r="AM37" s="202"/>
      <c r="AN37" s="202"/>
      <c r="AO37" s="204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6"/>
    </row>
    <row r="40" spans="2:43"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6"/>
    </row>
    <row r="41" spans="2:43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6"/>
    </row>
    <row r="42" spans="2:43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6"/>
    </row>
    <row r="43" spans="2:43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6"/>
    </row>
    <row r="44" spans="2:43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6"/>
    </row>
    <row r="45" spans="2:43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6"/>
    </row>
    <row r="46" spans="2:43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6"/>
    </row>
    <row r="47" spans="2:43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6"/>
    </row>
    <row r="48" spans="2:43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6"/>
    </row>
    <row r="49" spans="2:43" s="1" customFormat="1" ht="15">
      <c r="B49" s="34"/>
      <c r="C49" s="35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47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5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6"/>
    </row>
    <row r="51" spans="2:43">
      <c r="B51" s="25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6"/>
    </row>
    <row r="52" spans="2:43">
      <c r="B52" s="25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6"/>
    </row>
    <row r="53" spans="2:43">
      <c r="B53" s="25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6"/>
    </row>
    <row r="54" spans="2:43">
      <c r="B54" s="25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6"/>
    </row>
    <row r="55" spans="2:43">
      <c r="B55" s="25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6"/>
    </row>
    <row r="56" spans="2:43">
      <c r="B56" s="25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6"/>
    </row>
    <row r="57" spans="2:43">
      <c r="B57" s="25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6"/>
    </row>
    <row r="58" spans="2:43" s="1" customFormat="1" ht="15">
      <c r="B58" s="34"/>
      <c r="C58" s="35"/>
      <c r="D58" s="54" t="s">
        <v>48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49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48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49</v>
      </c>
      <c r="AN58" s="55"/>
      <c r="AO58" s="57"/>
      <c r="AP58" s="35"/>
      <c r="AQ58" s="36"/>
    </row>
    <row r="59" spans="2:43">
      <c r="B59" s="25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6"/>
    </row>
    <row r="60" spans="2:43" s="1" customFormat="1" ht="15">
      <c r="B60" s="34"/>
      <c r="C60" s="35"/>
      <c r="D60" s="49" t="s">
        <v>50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51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5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6"/>
    </row>
    <row r="62" spans="2:43">
      <c r="B62" s="25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6"/>
    </row>
    <row r="63" spans="2:43">
      <c r="B63" s="25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6"/>
    </row>
    <row r="64" spans="2:43">
      <c r="B64" s="25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6"/>
    </row>
    <row r="65" spans="2:43">
      <c r="B65" s="25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6"/>
    </row>
    <row r="66" spans="2:43">
      <c r="B66" s="25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6"/>
    </row>
    <row r="67" spans="2:43">
      <c r="B67" s="25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6"/>
    </row>
    <row r="68" spans="2:43">
      <c r="B68" s="25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6"/>
    </row>
    <row r="69" spans="2:43" s="1" customFormat="1" ht="15">
      <c r="B69" s="34"/>
      <c r="C69" s="35"/>
      <c r="D69" s="54" t="s">
        <v>48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49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48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49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205" t="s">
        <v>52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36"/>
    </row>
    <row r="77" spans="2:43" s="3" customFormat="1" ht="14.45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03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07" t="str">
        <f>K6</f>
        <v>JIžní předpolí Písecké brány Komplet</v>
      </c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1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23</v>
      </c>
      <c r="AJ80" s="35"/>
      <c r="AK80" s="35"/>
      <c r="AL80" s="35"/>
      <c r="AM80" s="72" t="str">
        <f>IF(AN8= "","",AN8)</f>
        <v>1.9.2017</v>
      </c>
      <c r="AN80" s="35"/>
      <c r="AO80" s="35"/>
      <c r="AP80" s="35"/>
      <c r="AQ80" s="36"/>
    </row>
    <row r="81" spans="1:76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76" s="1" customFormat="1" ht="15">
      <c r="B82" s="34"/>
      <c r="C82" s="31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29</v>
      </c>
      <c r="AJ82" s="35"/>
      <c r="AK82" s="35"/>
      <c r="AL82" s="35"/>
      <c r="AM82" s="196" t="str">
        <f>IF(E17="","",E17)</f>
        <v xml:space="preserve"> </v>
      </c>
      <c r="AN82" s="196"/>
      <c r="AO82" s="196"/>
      <c r="AP82" s="196"/>
      <c r="AQ82" s="36"/>
      <c r="AS82" s="192" t="s">
        <v>53</v>
      </c>
      <c r="AT82" s="193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76" s="1" customFormat="1" ht="15">
      <c r="B83" s="34"/>
      <c r="C83" s="31" t="s">
        <v>28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31</v>
      </c>
      <c r="AJ83" s="35"/>
      <c r="AK83" s="35"/>
      <c r="AL83" s="35"/>
      <c r="AM83" s="196" t="str">
        <f>IF(E20="","",E20)</f>
        <v xml:space="preserve"> </v>
      </c>
      <c r="AN83" s="196"/>
      <c r="AO83" s="196"/>
      <c r="AP83" s="196"/>
      <c r="AQ83" s="36"/>
      <c r="AS83" s="194"/>
      <c r="AT83" s="195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7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4"/>
      <c r="AT84" s="195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76" s="1" customFormat="1" ht="29.25" customHeight="1">
      <c r="B85" s="34"/>
      <c r="C85" s="197" t="s">
        <v>54</v>
      </c>
      <c r="D85" s="198"/>
      <c r="E85" s="198"/>
      <c r="F85" s="198"/>
      <c r="G85" s="198"/>
      <c r="H85" s="74"/>
      <c r="I85" s="199" t="s">
        <v>55</v>
      </c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9" t="s">
        <v>56</v>
      </c>
      <c r="AH85" s="198"/>
      <c r="AI85" s="198"/>
      <c r="AJ85" s="198"/>
      <c r="AK85" s="198"/>
      <c r="AL85" s="198"/>
      <c r="AM85" s="198"/>
      <c r="AN85" s="199" t="s">
        <v>57</v>
      </c>
      <c r="AO85" s="198"/>
      <c r="AP85" s="200"/>
      <c r="AQ85" s="36"/>
      <c r="AS85" s="75" t="s">
        <v>58</v>
      </c>
      <c r="AT85" s="76" t="s">
        <v>59</v>
      </c>
      <c r="AU85" s="76" t="s">
        <v>60</v>
      </c>
      <c r="AV85" s="76" t="s">
        <v>61</v>
      </c>
      <c r="AW85" s="76" t="s">
        <v>62</v>
      </c>
      <c r="AX85" s="76" t="s">
        <v>63</v>
      </c>
      <c r="AY85" s="76" t="s">
        <v>64</v>
      </c>
      <c r="AZ85" s="76" t="s">
        <v>65</v>
      </c>
      <c r="BA85" s="76" t="s">
        <v>66</v>
      </c>
      <c r="BB85" s="76" t="s">
        <v>67</v>
      </c>
      <c r="BC85" s="76" t="s">
        <v>68</v>
      </c>
      <c r="BD85" s="77" t="s">
        <v>69</v>
      </c>
    </row>
    <row r="86" spans="1:7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76" s="4" customFormat="1" ht="32.450000000000003" customHeight="1">
      <c r="B87" s="67"/>
      <c r="C87" s="79" t="s">
        <v>70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186">
        <f>ROUND(SUM(AG88:AG101),2)</f>
        <v>0</v>
      </c>
      <c r="AH87" s="186"/>
      <c r="AI87" s="186"/>
      <c r="AJ87" s="186"/>
      <c r="AK87" s="186"/>
      <c r="AL87" s="186"/>
      <c r="AM87" s="186"/>
      <c r="AN87" s="187">
        <f t="shared" ref="AN87:AN101" si="0">SUM(AG87,AT87)</f>
        <v>0</v>
      </c>
      <c r="AO87" s="187"/>
      <c r="AP87" s="187"/>
      <c r="AQ87" s="70"/>
      <c r="AS87" s="81">
        <f>ROUND(SUM(AS88:AS101),2)</f>
        <v>0</v>
      </c>
      <c r="AT87" s="82">
        <f t="shared" ref="AT87:AT101" si="1">ROUND(SUM(AV87:AW87),2)</f>
        <v>0</v>
      </c>
      <c r="AU87" s="83">
        <f>ROUND(SUM(AU88:AU101),5)</f>
        <v>13045.96314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ROUND(SUM(AZ88:AZ101),2)</f>
        <v>0</v>
      </c>
      <c r="BA87" s="82">
        <f>ROUND(SUM(BA88:BA101),2)</f>
        <v>0</v>
      </c>
      <c r="BB87" s="82">
        <f>ROUND(SUM(BB88:BB101),2)</f>
        <v>0</v>
      </c>
      <c r="BC87" s="82">
        <f>ROUND(SUM(BC88:BC101),2)</f>
        <v>0</v>
      </c>
      <c r="BD87" s="84">
        <f>ROUND(SUM(BD88:BD101),2)</f>
        <v>0</v>
      </c>
      <c r="BS87" s="85" t="s">
        <v>71</v>
      </c>
      <c r="BT87" s="85" t="s">
        <v>72</v>
      </c>
      <c r="BU87" s="86" t="s">
        <v>73</v>
      </c>
      <c r="BV87" s="85" t="s">
        <v>74</v>
      </c>
      <c r="BW87" s="85" t="s">
        <v>75</v>
      </c>
      <c r="BX87" s="85" t="s">
        <v>76</v>
      </c>
    </row>
    <row r="88" spans="1:76" s="5" customFormat="1" ht="16.5" customHeight="1">
      <c r="A88" s="87" t="s">
        <v>77</v>
      </c>
      <c r="B88" s="88"/>
      <c r="C88" s="89"/>
      <c r="D88" s="191" t="s">
        <v>78</v>
      </c>
      <c r="E88" s="191"/>
      <c r="F88" s="191"/>
      <c r="G88" s="191"/>
      <c r="H88" s="191"/>
      <c r="I88" s="90"/>
      <c r="J88" s="191" t="s">
        <v>79</v>
      </c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89">
        <f>'001 - SO 001 - Vedlejší n...'!M30</f>
        <v>0</v>
      </c>
      <c r="AH88" s="190"/>
      <c r="AI88" s="190"/>
      <c r="AJ88" s="190"/>
      <c r="AK88" s="190"/>
      <c r="AL88" s="190"/>
      <c r="AM88" s="190"/>
      <c r="AN88" s="189">
        <f t="shared" si="0"/>
        <v>0</v>
      </c>
      <c r="AO88" s="190"/>
      <c r="AP88" s="190"/>
      <c r="AQ88" s="91"/>
      <c r="AS88" s="92">
        <f>'001 - SO 001 - Vedlejší n...'!M28</f>
        <v>0</v>
      </c>
      <c r="AT88" s="93">
        <f t="shared" si="1"/>
        <v>0</v>
      </c>
      <c r="AU88" s="94">
        <f>'001 - SO 001 - Vedlejší n...'!W116</f>
        <v>0</v>
      </c>
      <c r="AV88" s="93">
        <f>'001 - SO 001 - Vedlejší n...'!M32</f>
        <v>0</v>
      </c>
      <c r="AW88" s="93">
        <f>'001 - SO 001 - Vedlejší n...'!M33</f>
        <v>0</v>
      </c>
      <c r="AX88" s="93">
        <f>'001 - SO 001 - Vedlejší n...'!M34</f>
        <v>0</v>
      </c>
      <c r="AY88" s="93">
        <f>'001 - SO 001 - Vedlejší n...'!M35</f>
        <v>0</v>
      </c>
      <c r="AZ88" s="93">
        <f>'001 - SO 001 - Vedlejší n...'!H32</f>
        <v>0</v>
      </c>
      <c r="BA88" s="93">
        <f>'001 - SO 001 - Vedlejší n...'!H33</f>
        <v>0</v>
      </c>
      <c r="BB88" s="93">
        <f>'001 - SO 001 - Vedlejší n...'!H34</f>
        <v>0</v>
      </c>
      <c r="BC88" s="93">
        <f>'001 - SO 001 - Vedlejší n...'!H35</f>
        <v>0</v>
      </c>
      <c r="BD88" s="95">
        <f>'001 - SO 001 - Vedlejší n...'!H36</f>
        <v>0</v>
      </c>
      <c r="BT88" s="96" t="s">
        <v>80</v>
      </c>
      <c r="BV88" s="96" t="s">
        <v>74</v>
      </c>
      <c r="BW88" s="96" t="s">
        <v>81</v>
      </c>
      <c r="BX88" s="96" t="s">
        <v>75</v>
      </c>
    </row>
    <row r="89" spans="1:76" s="5" customFormat="1" ht="31.5" customHeight="1">
      <c r="A89" s="87" t="s">
        <v>77</v>
      </c>
      <c r="B89" s="88"/>
      <c r="C89" s="89"/>
      <c r="D89" s="191" t="s">
        <v>82</v>
      </c>
      <c r="E89" s="191"/>
      <c r="F89" s="191"/>
      <c r="G89" s="191"/>
      <c r="H89" s="191"/>
      <c r="I89" s="90"/>
      <c r="J89" s="191" t="s">
        <v>83</v>
      </c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89">
        <f>'101 - SO 101 - Komunikace...'!M30</f>
        <v>0</v>
      </c>
      <c r="AH89" s="190"/>
      <c r="AI89" s="190"/>
      <c r="AJ89" s="190"/>
      <c r="AK89" s="190"/>
      <c r="AL89" s="190"/>
      <c r="AM89" s="190"/>
      <c r="AN89" s="189">
        <f t="shared" si="0"/>
        <v>0</v>
      </c>
      <c r="AO89" s="190"/>
      <c r="AP89" s="190"/>
      <c r="AQ89" s="91"/>
      <c r="AS89" s="92">
        <f>'101 - SO 101 - Komunikace...'!M28</f>
        <v>0</v>
      </c>
      <c r="AT89" s="93">
        <f t="shared" si="1"/>
        <v>0</v>
      </c>
      <c r="AU89" s="94">
        <f>'101 - SO 101 - Komunikace...'!W116</f>
        <v>7556.9139880000021</v>
      </c>
      <c r="AV89" s="93">
        <f>'101 - SO 101 - Komunikace...'!M32</f>
        <v>0</v>
      </c>
      <c r="AW89" s="93">
        <f>'101 - SO 101 - Komunikace...'!M33</f>
        <v>0</v>
      </c>
      <c r="AX89" s="93">
        <f>'101 - SO 101 - Komunikace...'!M34</f>
        <v>0</v>
      </c>
      <c r="AY89" s="93">
        <f>'101 - SO 101 - Komunikace...'!M35</f>
        <v>0</v>
      </c>
      <c r="AZ89" s="93">
        <f>'101 - SO 101 - Komunikace...'!H32</f>
        <v>0</v>
      </c>
      <c r="BA89" s="93">
        <f>'101 - SO 101 - Komunikace...'!H33</f>
        <v>0</v>
      </c>
      <c r="BB89" s="93">
        <f>'101 - SO 101 - Komunikace...'!H34</f>
        <v>0</v>
      </c>
      <c r="BC89" s="93">
        <f>'101 - SO 101 - Komunikace...'!H35</f>
        <v>0</v>
      </c>
      <c r="BD89" s="95">
        <f>'101 - SO 101 - Komunikace...'!H36</f>
        <v>0</v>
      </c>
      <c r="BT89" s="96" t="s">
        <v>80</v>
      </c>
      <c r="BV89" s="96" t="s">
        <v>74</v>
      </c>
      <c r="BW89" s="96" t="s">
        <v>84</v>
      </c>
      <c r="BX89" s="96" t="s">
        <v>75</v>
      </c>
    </row>
    <row r="90" spans="1:76" s="5" customFormat="1" ht="31.5" customHeight="1">
      <c r="A90" s="87" t="s">
        <v>77</v>
      </c>
      <c r="B90" s="88"/>
      <c r="C90" s="89"/>
      <c r="D90" s="191" t="s">
        <v>85</v>
      </c>
      <c r="E90" s="191"/>
      <c r="F90" s="191"/>
      <c r="G90" s="191"/>
      <c r="H90" s="191"/>
      <c r="I90" s="90"/>
      <c r="J90" s="191" t="s">
        <v>86</v>
      </c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89">
        <f>'301 - SO 301 - Kanalizačn...'!M30</f>
        <v>0</v>
      </c>
      <c r="AH90" s="190"/>
      <c r="AI90" s="190"/>
      <c r="AJ90" s="190"/>
      <c r="AK90" s="190"/>
      <c r="AL90" s="190"/>
      <c r="AM90" s="190"/>
      <c r="AN90" s="189">
        <f t="shared" si="0"/>
        <v>0</v>
      </c>
      <c r="AO90" s="190"/>
      <c r="AP90" s="190"/>
      <c r="AQ90" s="91"/>
      <c r="AS90" s="92">
        <f>'301 - SO 301 - Kanalizačn...'!M28</f>
        <v>0</v>
      </c>
      <c r="AT90" s="93">
        <f t="shared" si="1"/>
        <v>0</v>
      </c>
      <c r="AU90" s="94">
        <f>'301 - SO 301 - Kanalizačn...'!W115</f>
        <v>555.02595299999984</v>
      </c>
      <c r="AV90" s="93">
        <f>'301 - SO 301 - Kanalizačn...'!M32</f>
        <v>0</v>
      </c>
      <c r="AW90" s="93">
        <f>'301 - SO 301 - Kanalizačn...'!M33</f>
        <v>0</v>
      </c>
      <c r="AX90" s="93">
        <f>'301 - SO 301 - Kanalizačn...'!M34</f>
        <v>0</v>
      </c>
      <c r="AY90" s="93">
        <f>'301 - SO 301 - Kanalizačn...'!M35</f>
        <v>0</v>
      </c>
      <c r="AZ90" s="93">
        <f>'301 - SO 301 - Kanalizačn...'!H32</f>
        <v>0</v>
      </c>
      <c r="BA90" s="93">
        <f>'301 - SO 301 - Kanalizačn...'!H33</f>
        <v>0</v>
      </c>
      <c r="BB90" s="93">
        <f>'301 - SO 301 - Kanalizačn...'!H34</f>
        <v>0</v>
      </c>
      <c r="BC90" s="93">
        <f>'301 - SO 301 - Kanalizačn...'!H35</f>
        <v>0</v>
      </c>
      <c r="BD90" s="95">
        <f>'301 - SO 301 - Kanalizačn...'!H36</f>
        <v>0</v>
      </c>
      <c r="BT90" s="96" t="s">
        <v>80</v>
      </c>
      <c r="BV90" s="96" t="s">
        <v>74</v>
      </c>
      <c r="BW90" s="96" t="s">
        <v>87</v>
      </c>
      <c r="BX90" s="96" t="s">
        <v>75</v>
      </c>
    </row>
    <row r="91" spans="1:76" s="5" customFormat="1" ht="16.5" customHeight="1">
      <c r="A91" s="87" t="s">
        <v>77</v>
      </c>
      <c r="B91" s="88"/>
      <c r="C91" s="89"/>
      <c r="D91" s="191" t="s">
        <v>88</v>
      </c>
      <c r="E91" s="191"/>
      <c r="F91" s="191"/>
      <c r="G91" s="191"/>
      <c r="H91" s="191"/>
      <c r="I91" s="90"/>
      <c r="J91" s="191" t="s">
        <v>89</v>
      </c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89">
        <f>'302 - SO 302 - Odvodnění ...'!M30</f>
        <v>0</v>
      </c>
      <c r="AH91" s="190"/>
      <c r="AI91" s="190"/>
      <c r="AJ91" s="190"/>
      <c r="AK91" s="190"/>
      <c r="AL91" s="190"/>
      <c r="AM91" s="190"/>
      <c r="AN91" s="189">
        <f t="shared" si="0"/>
        <v>0</v>
      </c>
      <c r="AO91" s="190"/>
      <c r="AP91" s="190"/>
      <c r="AQ91" s="91"/>
      <c r="AS91" s="92">
        <f>'302 - SO 302 - Odvodnění ...'!M28</f>
        <v>0</v>
      </c>
      <c r="AT91" s="93">
        <f t="shared" si="1"/>
        <v>0</v>
      </c>
      <c r="AU91" s="94">
        <f>'302 - SO 302 - Odvodnění ...'!W114</f>
        <v>286.91823399999998</v>
      </c>
      <c r="AV91" s="93">
        <f>'302 - SO 302 - Odvodnění ...'!M32</f>
        <v>0</v>
      </c>
      <c r="AW91" s="93">
        <f>'302 - SO 302 - Odvodnění ...'!M33</f>
        <v>0</v>
      </c>
      <c r="AX91" s="93">
        <f>'302 - SO 302 - Odvodnění ...'!M34</f>
        <v>0</v>
      </c>
      <c r="AY91" s="93">
        <f>'302 - SO 302 - Odvodnění ...'!M35</f>
        <v>0</v>
      </c>
      <c r="AZ91" s="93">
        <f>'302 - SO 302 - Odvodnění ...'!H32</f>
        <v>0</v>
      </c>
      <c r="BA91" s="93">
        <f>'302 - SO 302 - Odvodnění ...'!H33</f>
        <v>0</v>
      </c>
      <c r="BB91" s="93">
        <f>'302 - SO 302 - Odvodnění ...'!H34</f>
        <v>0</v>
      </c>
      <c r="BC91" s="93">
        <f>'302 - SO 302 - Odvodnění ...'!H35</f>
        <v>0</v>
      </c>
      <c r="BD91" s="95">
        <f>'302 - SO 302 - Odvodnění ...'!H36</f>
        <v>0</v>
      </c>
      <c r="BT91" s="96" t="s">
        <v>80</v>
      </c>
      <c r="BV91" s="96" t="s">
        <v>74</v>
      </c>
      <c r="BW91" s="96" t="s">
        <v>90</v>
      </c>
      <c r="BX91" s="96" t="s">
        <v>75</v>
      </c>
    </row>
    <row r="92" spans="1:76" s="5" customFormat="1" ht="16.5" customHeight="1">
      <c r="A92" s="87" t="s">
        <v>77</v>
      </c>
      <c r="B92" s="88"/>
      <c r="C92" s="89"/>
      <c r="D92" s="191" t="s">
        <v>91</v>
      </c>
      <c r="E92" s="191"/>
      <c r="F92" s="191"/>
      <c r="G92" s="191"/>
      <c r="H92" s="191"/>
      <c r="I92" s="90"/>
      <c r="J92" s="191" t="s">
        <v>92</v>
      </c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89">
        <f>'401 - SO 401 - Elektropří...'!M30</f>
        <v>0</v>
      </c>
      <c r="AH92" s="190"/>
      <c r="AI92" s="190"/>
      <c r="AJ92" s="190"/>
      <c r="AK92" s="190"/>
      <c r="AL92" s="190"/>
      <c r="AM92" s="190"/>
      <c r="AN92" s="189">
        <f t="shared" si="0"/>
        <v>0</v>
      </c>
      <c r="AO92" s="190"/>
      <c r="AP92" s="190"/>
      <c r="AQ92" s="91"/>
      <c r="AS92" s="92">
        <f>'401 - SO 401 - Elektropří...'!M28</f>
        <v>0</v>
      </c>
      <c r="AT92" s="93">
        <f t="shared" si="1"/>
        <v>0</v>
      </c>
      <c r="AU92" s="94">
        <f>'401 - SO 401 - Elektropří...'!W118</f>
        <v>67.699029999999993</v>
      </c>
      <c r="AV92" s="93">
        <f>'401 - SO 401 - Elektropří...'!M32</f>
        <v>0</v>
      </c>
      <c r="AW92" s="93">
        <f>'401 - SO 401 - Elektropří...'!M33</f>
        <v>0</v>
      </c>
      <c r="AX92" s="93">
        <f>'401 - SO 401 - Elektropří...'!M34</f>
        <v>0</v>
      </c>
      <c r="AY92" s="93">
        <f>'401 - SO 401 - Elektropří...'!M35</f>
        <v>0</v>
      </c>
      <c r="AZ92" s="93">
        <f>'401 - SO 401 - Elektropří...'!H32</f>
        <v>0</v>
      </c>
      <c r="BA92" s="93">
        <f>'401 - SO 401 - Elektropří...'!H33</f>
        <v>0</v>
      </c>
      <c r="BB92" s="93">
        <f>'401 - SO 401 - Elektropří...'!H34</f>
        <v>0</v>
      </c>
      <c r="BC92" s="93">
        <f>'401 - SO 401 - Elektropří...'!H35</f>
        <v>0</v>
      </c>
      <c r="BD92" s="95">
        <f>'401 - SO 401 - Elektropří...'!H36</f>
        <v>0</v>
      </c>
      <c r="BT92" s="96" t="s">
        <v>80</v>
      </c>
      <c r="BV92" s="96" t="s">
        <v>74</v>
      </c>
      <c r="BW92" s="96" t="s">
        <v>93</v>
      </c>
      <c r="BX92" s="96" t="s">
        <v>75</v>
      </c>
    </row>
    <row r="93" spans="1:76" s="5" customFormat="1" ht="31.5" customHeight="1">
      <c r="A93" s="87" t="s">
        <v>77</v>
      </c>
      <c r="B93" s="88"/>
      <c r="C93" s="89"/>
      <c r="D93" s="191" t="s">
        <v>94</v>
      </c>
      <c r="E93" s="191"/>
      <c r="F93" s="191"/>
      <c r="G93" s="191"/>
      <c r="H93" s="191"/>
      <c r="I93" s="90"/>
      <c r="J93" s="191" t="s">
        <v>95</v>
      </c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89">
        <f>'402 - SO 402 - Úprava veř...'!M30</f>
        <v>0</v>
      </c>
      <c r="AH93" s="190"/>
      <c r="AI93" s="190"/>
      <c r="AJ93" s="190"/>
      <c r="AK93" s="190"/>
      <c r="AL93" s="190"/>
      <c r="AM93" s="190"/>
      <c r="AN93" s="189">
        <f t="shared" si="0"/>
        <v>0</v>
      </c>
      <c r="AO93" s="190"/>
      <c r="AP93" s="190"/>
      <c r="AQ93" s="91"/>
      <c r="AS93" s="92">
        <f>'402 - SO 402 - Úprava veř...'!M28</f>
        <v>0</v>
      </c>
      <c r="AT93" s="93">
        <f t="shared" si="1"/>
        <v>0</v>
      </c>
      <c r="AU93" s="94">
        <f>'402 - SO 402 - Úprava veř...'!W120</f>
        <v>496.1719379999999</v>
      </c>
      <c r="AV93" s="93">
        <f>'402 - SO 402 - Úprava veř...'!M32</f>
        <v>0</v>
      </c>
      <c r="AW93" s="93">
        <f>'402 - SO 402 - Úprava veř...'!M33</f>
        <v>0</v>
      </c>
      <c r="AX93" s="93">
        <f>'402 - SO 402 - Úprava veř...'!M34</f>
        <v>0</v>
      </c>
      <c r="AY93" s="93">
        <f>'402 - SO 402 - Úprava veř...'!M35</f>
        <v>0</v>
      </c>
      <c r="AZ93" s="93">
        <f>'402 - SO 402 - Úprava veř...'!H32</f>
        <v>0</v>
      </c>
      <c r="BA93" s="93">
        <f>'402 - SO 402 - Úprava veř...'!H33</f>
        <v>0</v>
      </c>
      <c r="BB93" s="93">
        <f>'402 - SO 402 - Úprava veř...'!H34</f>
        <v>0</v>
      </c>
      <c r="BC93" s="93">
        <f>'402 - SO 402 - Úprava veř...'!H35</f>
        <v>0</v>
      </c>
      <c r="BD93" s="95">
        <f>'402 - SO 402 - Úprava veř...'!H36</f>
        <v>0</v>
      </c>
      <c r="BT93" s="96" t="s">
        <v>80</v>
      </c>
      <c r="BV93" s="96" t="s">
        <v>74</v>
      </c>
      <c r="BW93" s="96" t="s">
        <v>96</v>
      </c>
      <c r="BX93" s="96" t="s">
        <v>75</v>
      </c>
    </row>
    <row r="94" spans="1:76" s="5" customFormat="1" ht="47.25" customHeight="1">
      <c r="A94" s="87" t="s">
        <v>77</v>
      </c>
      <c r="B94" s="88"/>
      <c r="C94" s="89"/>
      <c r="D94" s="191" t="s">
        <v>97</v>
      </c>
      <c r="E94" s="191"/>
      <c r="F94" s="191"/>
      <c r="G94" s="191"/>
      <c r="H94" s="191"/>
      <c r="I94" s="90"/>
      <c r="J94" s="191" t="s">
        <v>98</v>
      </c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89">
        <f>'501 - SO 501 - Přeložka v...'!M30</f>
        <v>0</v>
      </c>
      <c r="AH94" s="190"/>
      <c r="AI94" s="190"/>
      <c r="AJ94" s="190"/>
      <c r="AK94" s="190"/>
      <c r="AL94" s="190"/>
      <c r="AM94" s="190"/>
      <c r="AN94" s="189">
        <f t="shared" si="0"/>
        <v>0</v>
      </c>
      <c r="AO94" s="190"/>
      <c r="AP94" s="190"/>
      <c r="AQ94" s="91"/>
      <c r="AS94" s="92">
        <f>'501 - SO 501 - Přeložka v...'!M28</f>
        <v>0</v>
      </c>
      <c r="AT94" s="93">
        <f t="shared" si="1"/>
        <v>0</v>
      </c>
      <c r="AU94" s="94">
        <f>'501 - SO 501 - Přeložka v...'!W116</f>
        <v>2585.7270450000005</v>
      </c>
      <c r="AV94" s="93">
        <f>'501 - SO 501 - Přeložka v...'!M32</f>
        <v>0</v>
      </c>
      <c r="AW94" s="93">
        <f>'501 - SO 501 - Přeložka v...'!M33</f>
        <v>0</v>
      </c>
      <c r="AX94" s="93">
        <f>'501 - SO 501 - Přeložka v...'!M34</f>
        <v>0</v>
      </c>
      <c r="AY94" s="93">
        <f>'501 - SO 501 - Přeložka v...'!M35</f>
        <v>0</v>
      </c>
      <c r="AZ94" s="93">
        <f>'501 - SO 501 - Přeložka v...'!H32</f>
        <v>0</v>
      </c>
      <c r="BA94" s="93">
        <f>'501 - SO 501 - Přeložka v...'!H33</f>
        <v>0</v>
      </c>
      <c r="BB94" s="93">
        <f>'501 - SO 501 - Přeložka v...'!H34</f>
        <v>0</v>
      </c>
      <c r="BC94" s="93">
        <f>'501 - SO 501 - Přeložka v...'!H35</f>
        <v>0</v>
      </c>
      <c r="BD94" s="95">
        <f>'501 - SO 501 - Přeložka v...'!H36</f>
        <v>0</v>
      </c>
      <c r="BT94" s="96" t="s">
        <v>80</v>
      </c>
      <c r="BV94" s="96" t="s">
        <v>74</v>
      </c>
      <c r="BW94" s="96" t="s">
        <v>99</v>
      </c>
      <c r="BX94" s="96" t="s">
        <v>75</v>
      </c>
    </row>
    <row r="95" spans="1:76" s="5" customFormat="1" ht="31.5" customHeight="1">
      <c r="A95" s="87" t="s">
        <v>77</v>
      </c>
      <c r="B95" s="88"/>
      <c r="C95" s="89"/>
      <c r="D95" s="191" t="s">
        <v>100</v>
      </c>
      <c r="E95" s="191"/>
      <c r="F95" s="191"/>
      <c r="G95" s="191"/>
      <c r="H95" s="191"/>
      <c r="I95" s="90"/>
      <c r="J95" s="191" t="s">
        <v>101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9">
        <f>'502 - SO 502 - Vodovodní ...'!M30</f>
        <v>0</v>
      </c>
      <c r="AH95" s="190"/>
      <c r="AI95" s="190"/>
      <c r="AJ95" s="190"/>
      <c r="AK95" s="190"/>
      <c r="AL95" s="190"/>
      <c r="AM95" s="190"/>
      <c r="AN95" s="189">
        <f t="shared" si="0"/>
        <v>0</v>
      </c>
      <c r="AO95" s="190"/>
      <c r="AP95" s="190"/>
      <c r="AQ95" s="91"/>
      <c r="AS95" s="92">
        <f>'502 - SO 502 - Vodovodní ...'!M28</f>
        <v>0</v>
      </c>
      <c r="AT95" s="93">
        <f t="shared" si="1"/>
        <v>0</v>
      </c>
      <c r="AU95" s="94">
        <f>'502 - SO 502 - Vodovodní ...'!W116</f>
        <v>295.34734200000003</v>
      </c>
      <c r="AV95" s="93">
        <f>'502 - SO 502 - Vodovodní ...'!M32</f>
        <v>0</v>
      </c>
      <c r="AW95" s="93">
        <f>'502 - SO 502 - Vodovodní ...'!M33</f>
        <v>0</v>
      </c>
      <c r="AX95" s="93">
        <f>'502 - SO 502 - Vodovodní ...'!M34</f>
        <v>0</v>
      </c>
      <c r="AY95" s="93">
        <f>'502 - SO 502 - Vodovodní ...'!M35</f>
        <v>0</v>
      </c>
      <c r="AZ95" s="93">
        <f>'502 - SO 502 - Vodovodní ...'!H32</f>
        <v>0</v>
      </c>
      <c r="BA95" s="93">
        <f>'502 - SO 502 - Vodovodní ...'!H33</f>
        <v>0</v>
      </c>
      <c r="BB95" s="93">
        <f>'502 - SO 502 - Vodovodní ...'!H34</f>
        <v>0</v>
      </c>
      <c r="BC95" s="93">
        <f>'502 - SO 502 - Vodovodní ...'!H35</f>
        <v>0</v>
      </c>
      <c r="BD95" s="95">
        <f>'502 - SO 502 - Vodovodní ...'!H36</f>
        <v>0</v>
      </c>
      <c r="BT95" s="96" t="s">
        <v>80</v>
      </c>
      <c r="BV95" s="96" t="s">
        <v>74</v>
      </c>
      <c r="BW95" s="96" t="s">
        <v>102</v>
      </c>
      <c r="BX95" s="96" t="s">
        <v>75</v>
      </c>
    </row>
    <row r="96" spans="1:76" s="5" customFormat="1" ht="31.5" customHeight="1">
      <c r="A96" s="87" t="s">
        <v>77</v>
      </c>
      <c r="B96" s="88"/>
      <c r="C96" s="89"/>
      <c r="D96" s="191" t="s">
        <v>103</v>
      </c>
      <c r="E96" s="191"/>
      <c r="F96" s="191"/>
      <c r="G96" s="191"/>
      <c r="H96" s="191"/>
      <c r="I96" s="90"/>
      <c r="J96" s="191" t="s">
        <v>104</v>
      </c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89">
        <f>'701 - SO 701 - Kácení a l...'!M30</f>
        <v>0</v>
      </c>
      <c r="AH96" s="190"/>
      <c r="AI96" s="190"/>
      <c r="AJ96" s="190"/>
      <c r="AK96" s="190"/>
      <c r="AL96" s="190"/>
      <c r="AM96" s="190"/>
      <c r="AN96" s="189">
        <f t="shared" si="0"/>
        <v>0</v>
      </c>
      <c r="AO96" s="190"/>
      <c r="AP96" s="190"/>
      <c r="AQ96" s="91"/>
      <c r="AS96" s="92">
        <f>'701 - SO 701 - Kácení a l...'!M28</f>
        <v>0</v>
      </c>
      <c r="AT96" s="93">
        <f t="shared" si="1"/>
        <v>0</v>
      </c>
      <c r="AU96" s="94">
        <f>'701 - SO 701 - Kácení a l...'!W112</f>
        <v>829.60550000000001</v>
      </c>
      <c r="AV96" s="93">
        <f>'701 - SO 701 - Kácení a l...'!M32</f>
        <v>0</v>
      </c>
      <c r="AW96" s="93">
        <f>'701 - SO 701 - Kácení a l...'!M33</f>
        <v>0</v>
      </c>
      <c r="AX96" s="93">
        <f>'701 - SO 701 - Kácení a l...'!M34</f>
        <v>0</v>
      </c>
      <c r="AY96" s="93">
        <f>'701 - SO 701 - Kácení a l...'!M35</f>
        <v>0</v>
      </c>
      <c r="AZ96" s="93">
        <f>'701 - SO 701 - Kácení a l...'!H32</f>
        <v>0</v>
      </c>
      <c r="BA96" s="93">
        <f>'701 - SO 701 - Kácení a l...'!H33</f>
        <v>0</v>
      </c>
      <c r="BB96" s="93">
        <f>'701 - SO 701 - Kácení a l...'!H34</f>
        <v>0</v>
      </c>
      <c r="BC96" s="93">
        <f>'701 - SO 701 - Kácení a l...'!H35</f>
        <v>0</v>
      </c>
      <c r="BD96" s="95">
        <f>'701 - SO 701 - Kácení a l...'!H36</f>
        <v>0</v>
      </c>
      <c r="BT96" s="96" t="s">
        <v>80</v>
      </c>
      <c r="BV96" s="96" t="s">
        <v>74</v>
      </c>
      <c r="BW96" s="96" t="s">
        <v>105</v>
      </c>
      <c r="BX96" s="96" t="s">
        <v>75</v>
      </c>
    </row>
    <row r="97" spans="1:76" s="5" customFormat="1" ht="16.5" customHeight="1">
      <c r="A97" s="87" t="s">
        <v>77</v>
      </c>
      <c r="B97" s="88"/>
      <c r="C97" s="89"/>
      <c r="D97" s="191" t="s">
        <v>106</v>
      </c>
      <c r="E97" s="191"/>
      <c r="F97" s="191"/>
      <c r="G97" s="191"/>
      <c r="H97" s="191"/>
      <c r="I97" s="90"/>
      <c r="J97" s="191" t="s">
        <v>107</v>
      </c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89">
        <f>'703 - SO 703 - Drobná arc...'!M30</f>
        <v>0</v>
      </c>
      <c r="AH97" s="190"/>
      <c r="AI97" s="190"/>
      <c r="AJ97" s="190"/>
      <c r="AK97" s="190"/>
      <c r="AL97" s="190"/>
      <c r="AM97" s="190"/>
      <c r="AN97" s="189">
        <f t="shared" si="0"/>
        <v>0</v>
      </c>
      <c r="AO97" s="190"/>
      <c r="AP97" s="190"/>
      <c r="AQ97" s="91"/>
      <c r="AS97" s="92">
        <f>'703 - SO 703 - Drobná arc...'!M28</f>
        <v>0</v>
      </c>
      <c r="AT97" s="93">
        <f t="shared" si="1"/>
        <v>0</v>
      </c>
      <c r="AU97" s="94">
        <f>'703 - SO 703 - Drobná arc...'!W117</f>
        <v>104.80500499999999</v>
      </c>
      <c r="AV97" s="93">
        <f>'703 - SO 703 - Drobná arc...'!M32</f>
        <v>0</v>
      </c>
      <c r="AW97" s="93">
        <f>'703 - SO 703 - Drobná arc...'!M33</f>
        <v>0</v>
      </c>
      <c r="AX97" s="93">
        <f>'703 - SO 703 - Drobná arc...'!M34</f>
        <v>0</v>
      </c>
      <c r="AY97" s="93">
        <f>'703 - SO 703 - Drobná arc...'!M35</f>
        <v>0</v>
      </c>
      <c r="AZ97" s="93">
        <f>'703 - SO 703 - Drobná arc...'!H32</f>
        <v>0</v>
      </c>
      <c r="BA97" s="93">
        <f>'703 - SO 703 - Drobná arc...'!H33</f>
        <v>0</v>
      </c>
      <c r="BB97" s="93">
        <f>'703 - SO 703 - Drobná arc...'!H34</f>
        <v>0</v>
      </c>
      <c r="BC97" s="93">
        <f>'703 - SO 703 - Drobná arc...'!H35</f>
        <v>0</v>
      </c>
      <c r="BD97" s="95">
        <f>'703 - SO 703 - Drobná arc...'!H36</f>
        <v>0</v>
      </c>
      <c r="BT97" s="96" t="s">
        <v>80</v>
      </c>
      <c r="BV97" s="96" t="s">
        <v>74</v>
      </c>
      <c r="BW97" s="96" t="s">
        <v>108</v>
      </c>
      <c r="BX97" s="96" t="s">
        <v>75</v>
      </c>
    </row>
    <row r="98" spans="1:76" s="5" customFormat="1" ht="16.5" customHeight="1">
      <c r="A98" s="87" t="s">
        <v>77</v>
      </c>
      <c r="B98" s="88"/>
      <c r="C98" s="89"/>
      <c r="D98" s="191" t="s">
        <v>109</v>
      </c>
      <c r="E98" s="191"/>
      <c r="F98" s="191"/>
      <c r="G98" s="191"/>
      <c r="H98" s="191"/>
      <c r="I98" s="90"/>
      <c r="J98" s="191" t="s">
        <v>110</v>
      </c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89">
        <f>'704 - SO 704 - Mobiliář'!M30</f>
        <v>0</v>
      </c>
      <c r="AH98" s="190"/>
      <c r="AI98" s="190"/>
      <c r="AJ98" s="190"/>
      <c r="AK98" s="190"/>
      <c r="AL98" s="190"/>
      <c r="AM98" s="190"/>
      <c r="AN98" s="189">
        <f t="shared" si="0"/>
        <v>0</v>
      </c>
      <c r="AO98" s="190"/>
      <c r="AP98" s="190"/>
      <c r="AQ98" s="91"/>
      <c r="AS98" s="92">
        <f>'704 - SO 704 - Mobiliář'!M28</f>
        <v>0</v>
      </c>
      <c r="AT98" s="93">
        <f t="shared" si="1"/>
        <v>0</v>
      </c>
      <c r="AU98" s="94">
        <f>'704 - SO 704 - Mobiliář'!W113</f>
        <v>106.98628100000002</v>
      </c>
      <c r="AV98" s="93">
        <f>'704 - SO 704 - Mobiliář'!M32</f>
        <v>0</v>
      </c>
      <c r="AW98" s="93">
        <f>'704 - SO 704 - Mobiliář'!M33</f>
        <v>0</v>
      </c>
      <c r="AX98" s="93">
        <f>'704 - SO 704 - Mobiliář'!M34</f>
        <v>0</v>
      </c>
      <c r="AY98" s="93">
        <f>'704 - SO 704 - Mobiliář'!M35</f>
        <v>0</v>
      </c>
      <c r="AZ98" s="93">
        <f>'704 - SO 704 - Mobiliář'!H32</f>
        <v>0</v>
      </c>
      <c r="BA98" s="93">
        <f>'704 - SO 704 - Mobiliář'!H33</f>
        <v>0</v>
      </c>
      <c r="BB98" s="93">
        <f>'704 - SO 704 - Mobiliář'!H34</f>
        <v>0</v>
      </c>
      <c r="BC98" s="93">
        <f>'704 - SO 704 - Mobiliář'!H35</f>
        <v>0</v>
      </c>
      <c r="BD98" s="95">
        <f>'704 - SO 704 - Mobiliář'!H36</f>
        <v>0</v>
      </c>
      <c r="BT98" s="96" t="s">
        <v>80</v>
      </c>
      <c r="BV98" s="96" t="s">
        <v>74</v>
      </c>
      <c r="BW98" s="96" t="s">
        <v>111</v>
      </c>
      <c r="BX98" s="96" t="s">
        <v>75</v>
      </c>
    </row>
    <row r="99" spans="1:76" s="5" customFormat="1" ht="16.5" customHeight="1">
      <c r="A99" s="87" t="s">
        <v>77</v>
      </c>
      <c r="B99" s="88"/>
      <c r="C99" s="89"/>
      <c r="D99" s="191" t="s">
        <v>112</v>
      </c>
      <c r="E99" s="191"/>
      <c r="F99" s="191"/>
      <c r="G99" s="191"/>
      <c r="H99" s="191"/>
      <c r="I99" s="90"/>
      <c r="J99" s="191" t="s">
        <v>113</v>
      </c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89">
        <f>'801 - SO 801 - Objekt fon...'!M30</f>
        <v>0</v>
      </c>
      <c r="AH99" s="190"/>
      <c r="AI99" s="190"/>
      <c r="AJ99" s="190"/>
      <c r="AK99" s="190"/>
      <c r="AL99" s="190"/>
      <c r="AM99" s="190"/>
      <c r="AN99" s="189">
        <f t="shared" si="0"/>
        <v>0</v>
      </c>
      <c r="AO99" s="190"/>
      <c r="AP99" s="190"/>
      <c r="AQ99" s="91"/>
      <c r="AS99" s="92">
        <f>'801 - SO 801 - Objekt fon...'!M28</f>
        <v>0</v>
      </c>
      <c r="AT99" s="93">
        <f t="shared" si="1"/>
        <v>0</v>
      </c>
      <c r="AU99" s="94">
        <f>'801 - SO 801 - Objekt fon...'!W120</f>
        <v>81.837947999999997</v>
      </c>
      <c r="AV99" s="93">
        <f>'801 - SO 801 - Objekt fon...'!M32</f>
        <v>0</v>
      </c>
      <c r="AW99" s="93">
        <f>'801 - SO 801 - Objekt fon...'!M33</f>
        <v>0</v>
      </c>
      <c r="AX99" s="93">
        <f>'801 - SO 801 - Objekt fon...'!M34</f>
        <v>0</v>
      </c>
      <c r="AY99" s="93">
        <f>'801 - SO 801 - Objekt fon...'!M35</f>
        <v>0</v>
      </c>
      <c r="AZ99" s="93">
        <f>'801 - SO 801 - Objekt fon...'!H32</f>
        <v>0</v>
      </c>
      <c r="BA99" s="93">
        <f>'801 - SO 801 - Objekt fon...'!H33</f>
        <v>0</v>
      </c>
      <c r="BB99" s="93">
        <f>'801 - SO 801 - Objekt fon...'!H34</f>
        <v>0</v>
      </c>
      <c r="BC99" s="93">
        <f>'801 - SO 801 - Objekt fon...'!H35</f>
        <v>0</v>
      </c>
      <c r="BD99" s="95">
        <f>'801 - SO 801 - Objekt fon...'!H36</f>
        <v>0</v>
      </c>
      <c r="BT99" s="96" t="s">
        <v>80</v>
      </c>
      <c r="BV99" s="96" t="s">
        <v>74</v>
      </c>
      <c r="BW99" s="96" t="s">
        <v>114</v>
      </c>
      <c r="BX99" s="96" t="s">
        <v>75</v>
      </c>
    </row>
    <row r="100" spans="1:76" s="5" customFormat="1" ht="31.5" customHeight="1">
      <c r="A100" s="87" t="s">
        <v>77</v>
      </c>
      <c r="B100" s="88"/>
      <c r="C100" s="89"/>
      <c r="D100" s="191" t="s">
        <v>115</v>
      </c>
      <c r="E100" s="191"/>
      <c r="F100" s="191"/>
      <c r="G100" s="191"/>
      <c r="H100" s="191"/>
      <c r="I100" s="90"/>
      <c r="J100" s="191" t="s">
        <v>116</v>
      </c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89">
        <f>'802 - SO 802 - Informační...'!M30</f>
        <v>0</v>
      </c>
      <c r="AH100" s="190"/>
      <c r="AI100" s="190"/>
      <c r="AJ100" s="190"/>
      <c r="AK100" s="190"/>
      <c r="AL100" s="190"/>
      <c r="AM100" s="190"/>
      <c r="AN100" s="189">
        <f t="shared" si="0"/>
        <v>0</v>
      </c>
      <c r="AO100" s="190"/>
      <c r="AP100" s="190"/>
      <c r="AQ100" s="91"/>
      <c r="AS100" s="92">
        <f>'802 - SO 802 - Informační...'!M28</f>
        <v>0</v>
      </c>
      <c r="AT100" s="93">
        <f t="shared" si="1"/>
        <v>0</v>
      </c>
      <c r="AU100" s="94">
        <f>'802 - SO 802 - Informační...'!W113</f>
        <v>16.303360000000001</v>
      </c>
      <c r="AV100" s="93">
        <f>'802 - SO 802 - Informační...'!M32</f>
        <v>0</v>
      </c>
      <c r="AW100" s="93">
        <f>'802 - SO 802 - Informační...'!M33</f>
        <v>0</v>
      </c>
      <c r="AX100" s="93">
        <f>'802 - SO 802 - Informační...'!M34</f>
        <v>0</v>
      </c>
      <c r="AY100" s="93">
        <f>'802 - SO 802 - Informační...'!M35</f>
        <v>0</v>
      </c>
      <c r="AZ100" s="93">
        <f>'802 - SO 802 - Informační...'!H32</f>
        <v>0</v>
      </c>
      <c r="BA100" s="93">
        <f>'802 - SO 802 - Informační...'!H33</f>
        <v>0</v>
      </c>
      <c r="BB100" s="93">
        <f>'802 - SO 802 - Informační...'!H34</f>
        <v>0</v>
      </c>
      <c r="BC100" s="93">
        <f>'802 - SO 802 - Informační...'!H35</f>
        <v>0</v>
      </c>
      <c r="BD100" s="95">
        <f>'802 - SO 802 - Informační...'!H36</f>
        <v>0</v>
      </c>
      <c r="BT100" s="96" t="s">
        <v>80</v>
      </c>
      <c r="BV100" s="96" t="s">
        <v>74</v>
      </c>
      <c r="BW100" s="96" t="s">
        <v>117</v>
      </c>
      <c r="BX100" s="96" t="s">
        <v>75</v>
      </c>
    </row>
    <row r="101" spans="1:76" s="5" customFormat="1" ht="31.5" customHeight="1">
      <c r="A101" s="87" t="s">
        <v>77</v>
      </c>
      <c r="B101" s="88"/>
      <c r="C101" s="89"/>
      <c r="D101" s="191" t="s">
        <v>118</v>
      </c>
      <c r="E101" s="191"/>
      <c r="F101" s="191"/>
      <c r="G101" s="191"/>
      <c r="H101" s="191"/>
      <c r="I101" s="90"/>
      <c r="J101" s="191" t="s">
        <v>119</v>
      </c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89">
        <f>'901 - SO 901 - Technologi...'!M30</f>
        <v>0</v>
      </c>
      <c r="AH101" s="190"/>
      <c r="AI101" s="190"/>
      <c r="AJ101" s="190"/>
      <c r="AK101" s="190"/>
      <c r="AL101" s="190"/>
      <c r="AM101" s="190"/>
      <c r="AN101" s="189">
        <f t="shared" si="0"/>
        <v>0</v>
      </c>
      <c r="AO101" s="190"/>
      <c r="AP101" s="190"/>
      <c r="AQ101" s="91"/>
      <c r="AS101" s="97">
        <f>'901 - SO 901 - Technologi...'!M28</f>
        <v>0</v>
      </c>
      <c r="AT101" s="98">
        <f t="shared" si="1"/>
        <v>0</v>
      </c>
      <c r="AU101" s="99">
        <f>'901 - SO 901 - Technologi...'!W116</f>
        <v>62.621518999999992</v>
      </c>
      <c r="AV101" s="98">
        <f>'901 - SO 901 - Technologi...'!M32</f>
        <v>0</v>
      </c>
      <c r="AW101" s="98">
        <f>'901 - SO 901 - Technologi...'!M33</f>
        <v>0</v>
      </c>
      <c r="AX101" s="98">
        <f>'901 - SO 901 - Technologi...'!M34</f>
        <v>0</v>
      </c>
      <c r="AY101" s="98">
        <f>'901 - SO 901 - Technologi...'!M35</f>
        <v>0</v>
      </c>
      <c r="AZ101" s="98">
        <f>'901 - SO 901 - Technologi...'!H32</f>
        <v>0</v>
      </c>
      <c r="BA101" s="98">
        <f>'901 - SO 901 - Technologi...'!H33</f>
        <v>0</v>
      </c>
      <c r="BB101" s="98">
        <f>'901 - SO 901 - Technologi...'!H34</f>
        <v>0</v>
      </c>
      <c r="BC101" s="98">
        <f>'901 - SO 901 - Technologi...'!H35</f>
        <v>0</v>
      </c>
      <c r="BD101" s="100">
        <f>'901 - SO 901 - Technologi...'!H36</f>
        <v>0</v>
      </c>
      <c r="BT101" s="96" t="s">
        <v>80</v>
      </c>
      <c r="BV101" s="96" t="s">
        <v>74</v>
      </c>
      <c r="BW101" s="96" t="s">
        <v>120</v>
      </c>
      <c r="BX101" s="96" t="s">
        <v>75</v>
      </c>
    </row>
    <row r="102" spans="1:76">
      <c r="B102" s="25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6"/>
    </row>
    <row r="103" spans="1:76" s="1" customFormat="1" ht="30" customHeight="1">
      <c r="B103" s="34"/>
      <c r="C103" s="79" t="s">
        <v>121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187">
        <v>0</v>
      </c>
      <c r="AH103" s="187"/>
      <c r="AI103" s="187"/>
      <c r="AJ103" s="187"/>
      <c r="AK103" s="187"/>
      <c r="AL103" s="187"/>
      <c r="AM103" s="187"/>
      <c r="AN103" s="187">
        <v>0</v>
      </c>
      <c r="AO103" s="187"/>
      <c r="AP103" s="187"/>
      <c r="AQ103" s="36"/>
      <c r="AS103" s="75" t="s">
        <v>122</v>
      </c>
      <c r="AT103" s="76" t="s">
        <v>123</v>
      </c>
      <c r="AU103" s="76" t="s">
        <v>36</v>
      </c>
      <c r="AV103" s="77" t="s">
        <v>59</v>
      </c>
    </row>
    <row r="104" spans="1:76" s="1" customFormat="1" ht="10.9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6"/>
      <c r="AS104" s="101"/>
      <c r="AT104" s="55"/>
      <c r="AU104" s="55"/>
      <c r="AV104" s="57"/>
    </row>
    <row r="105" spans="1:76" s="1" customFormat="1" ht="30" customHeight="1">
      <c r="B105" s="34"/>
      <c r="C105" s="102" t="s">
        <v>124</v>
      </c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88">
        <f>ROUND(AG87+AG103,2)</f>
        <v>0</v>
      </c>
      <c r="AH105" s="188"/>
      <c r="AI105" s="188"/>
      <c r="AJ105" s="188"/>
      <c r="AK105" s="188"/>
      <c r="AL105" s="188"/>
      <c r="AM105" s="188"/>
      <c r="AN105" s="188">
        <f>AN87+AN103</f>
        <v>0</v>
      </c>
      <c r="AO105" s="188"/>
      <c r="AP105" s="188"/>
      <c r="AQ105" s="36"/>
    </row>
    <row r="106" spans="1:76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60"/>
    </row>
  </sheetData>
  <mergeCells count="97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8:AM88"/>
    <mergeCell ref="D88:H88"/>
    <mergeCell ref="J88:AF88"/>
    <mergeCell ref="AN89:AP89"/>
    <mergeCell ref="AG89:AM89"/>
    <mergeCell ref="D89:H89"/>
    <mergeCell ref="J89:AF89"/>
    <mergeCell ref="D90:H90"/>
    <mergeCell ref="J90:AF90"/>
    <mergeCell ref="AN91:AP91"/>
    <mergeCell ref="AG91:AM91"/>
    <mergeCell ref="D91:H91"/>
    <mergeCell ref="J91:AF91"/>
    <mergeCell ref="D92:H92"/>
    <mergeCell ref="J92:AF92"/>
    <mergeCell ref="AN93:AP93"/>
    <mergeCell ref="AG93:AM93"/>
    <mergeCell ref="D93:H93"/>
    <mergeCell ref="J93:AF93"/>
    <mergeCell ref="D94:H94"/>
    <mergeCell ref="J94:AF94"/>
    <mergeCell ref="AN95:AP95"/>
    <mergeCell ref="AG95:AM95"/>
    <mergeCell ref="D95:H95"/>
    <mergeCell ref="J95:AF95"/>
    <mergeCell ref="D96:H96"/>
    <mergeCell ref="J96:AF96"/>
    <mergeCell ref="AN97:AP97"/>
    <mergeCell ref="AG97:AM97"/>
    <mergeCell ref="D97:H97"/>
    <mergeCell ref="J97:AF97"/>
    <mergeCell ref="D98:H98"/>
    <mergeCell ref="J98:AF98"/>
    <mergeCell ref="AN99:AP99"/>
    <mergeCell ref="AG99:AM99"/>
    <mergeCell ref="D99:H99"/>
    <mergeCell ref="J99:AF99"/>
    <mergeCell ref="AG105:AM105"/>
    <mergeCell ref="AN105:AP105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R2:BE2"/>
    <mergeCell ref="AG87:AM87"/>
    <mergeCell ref="AN87:AP87"/>
    <mergeCell ref="AG103:AM103"/>
    <mergeCell ref="AN103:AP103"/>
    <mergeCell ref="AN98:AP98"/>
    <mergeCell ref="AG98:AM98"/>
    <mergeCell ref="AN96:AP96"/>
    <mergeCell ref="AG96:AM96"/>
    <mergeCell ref="AN94:AP94"/>
    <mergeCell ref="AG94:AM94"/>
    <mergeCell ref="AN92:AP92"/>
    <mergeCell ref="AG92:AM92"/>
    <mergeCell ref="AN90:AP90"/>
    <mergeCell ref="AG90:AM90"/>
    <mergeCell ref="AN88:AP88"/>
  </mergeCells>
  <hyperlinks>
    <hyperlink ref="K1:S1" location="C2" display="1) Souhrnný list stavby"/>
    <hyperlink ref="W1:AF1" location="C87" display="2) Rekapitulace objektů"/>
    <hyperlink ref="A88" location="'001 - SO 001 - Vedlejší n...'!C2" display="/"/>
    <hyperlink ref="A89" location="'101 - SO 101 - Komunikace...'!C2" display="/"/>
    <hyperlink ref="A90" location="'301 - SO 301 - Kanalizačn...'!C2" display="/"/>
    <hyperlink ref="A91" location="'302 - SO 302 - Odvodnění ...'!C2" display="/"/>
    <hyperlink ref="A92" location="'401 - SO 401 - Elektropří...'!C2" display="/"/>
    <hyperlink ref="A93" location="'402 - SO 402 - Úprava veř...'!C2" display="/"/>
    <hyperlink ref="A94" location="'501 - SO 501 - Přeložka v...'!C2" display="/"/>
    <hyperlink ref="A95" location="'502 - SO 502 - Vodovodní ...'!C2" display="/"/>
    <hyperlink ref="A96" location="'701 - SO 701 - Kácení a l...'!C2" display="/"/>
    <hyperlink ref="A97" location="'703 - SO 703 - Drobná arc...'!C2" display="/"/>
    <hyperlink ref="A98" location="'704 - SO 704 - Mobiliář'!C2" display="/"/>
    <hyperlink ref="A99" location="'801 - SO 801 - Objekt fon...'!C2" display="/"/>
    <hyperlink ref="A100" location="'802 - SO 802 - Informační...'!C2" display="/"/>
    <hyperlink ref="A101" location="'901 - SO 901 - Technologi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7"/>
  <sheetViews>
    <sheetView showGridLines="0" workbookViewId="0">
      <pane ySplit="1" topLeftCell="A196" activePane="bottomLeft" state="frozen"/>
      <selection pane="bottomLeft" activeCell="O214" sqref="O21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105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1781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N93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ROUND((SUM(BE93:BE94)+SUM(BE112:BE206)), 2)</f>
        <v>0</v>
      </c>
      <c r="I32" s="236"/>
      <c r="J32" s="236"/>
      <c r="K32" s="35"/>
      <c r="L32" s="35"/>
      <c r="M32" s="249">
        <f>ROUND(ROUND((SUM(BE93:BE94)+SUM(BE112:BE206)),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ROUND((SUM(BF93:BF94)+SUM(BF112:BF206)), 2)</f>
        <v>0</v>
      </c>
      <c r="I33" s="236"/>
      <c r="J33" s="236"/>
      <c r="K33" s="35"/>
      <c r="L33" s="35"/>
      <c r="M33" s="249">
        <f>ROUND(ROUND((SUM(BF93:BF94)+SUM(BF112:BF206)),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ROUND((SUM(BG93:BG94)+SUM(BG112:BG206)),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ROUND((SUM(BH93:BH94)+SUM(BH112:BH206)),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ROUND((SUM(BI93:BI94)+SUM(BI112:BI206)),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 xml:space="preserve">701 - SO 701 - Kácení a likvidace zeleně 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N112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358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N113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359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N114</f>
        <v>0</v>
      </c>
      <c r="O90" s="244"/>
      <c r="P90" s="244"/>
      <c r="Q90" s="244"/>
      <c r="R90" s="119"/>
    </row>
    <row r="91" spans="2:47" s="7" customFormat="1" ht="19.899999999999999" customHeight="1">
      <c r="B91" s="116"/>
      <c r="C91" s="117"/>
      <c r="D91" s="118" t="s">
        <v>1782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3">
        <f>N205</f>
        <v>0</v>
      </c>
      <c r="O91" s="244"/>
      <c r="P91" s="244"/>
      <c r="Q91" s="244"/>
      <c r="R91" s="119"/>
    </row>
    <row r="92" spans="2:47" s="1" customFormat="1" ht="21.75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</row>
    <row r="93" spans="2:47" s="1" customFormat="1" ht="29.25" customHeight="1">
      <c r="B93" s="34"/>
      <c r="C93" s="111" t="s">
        <v>148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245">
        <v>0</v>
      </c>
      <c r="O93" s="246"/>
      <c r="P93" s="246"/>
      <c r="Q93" s="246"/>
      <c r="R93" s="36"/>
      <c r="T93" s="120"/>
      <c r="U93" s="121" t="s">
        <v>36</v>
      </c>
    </row>
    <row r="94" spans="2:47" s="1" customFormat="1" ht="18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47" s="1" customFormat="1" ht="29.25" customHeight="1">
      <c r="B95" s="34"/>
      <c r="C95" s="102" t="s">
        <v>124</v>
      </c>
      <c r="D95" s="103"/>
      <c r="E95" s="103"/>
      <c r="F95" s="103"/>
      <c r="G95" s="103"/>
      <c r="H95" s="103"/>
      <c r="I95" s="103"/>
      <c r="J95" s="103"/>
      <c r="K95" s="103"/>
      <c r="L95" s="188">
        <f>ROUND(SUM(N88+N93),2)</f>
        <v>0</v>
      </c>
      <c r="M95" s="188"/>
      <c r="N95" s="188"/>
      <c r="O95" s="188"/>
      <c r="P95" s="188"/>
      <c r="Q95" s="188"/>
      <c r="R95" s="36"/>
    </row>
    <row r="96" spans="2:47" s="1" customFormat="1" ht="6.95" customHeight="1"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60"/>
    </row>
    <row r="100" spans="2:63" s="1" customFormat="1" ht="6.95" customHeight="1"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3"/>
    </row>
    <row r="101" spans="2:63" s="1" customFormat="1" ht="36.950000000000003" customHeight="1">
      <c r="B101" s="34"/>
      <c r="C101" s="205" t="s">
        <v>149</v>
      </c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36"/>
    </row>
    <row r="102" spans="2:63" s="1" customFormat="1" ht="6.9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63" s="1" customFormat="1" ht="30" customHeight="1">
      <c r="B103" s="34"/>
      <c r="C103" s="31" t="s">
        <v>17</v>
      </c>
      <c r="D103" s="35"/>
      <c r="E103" s="35"/>
      <c r="F103" s="237" t="str">
        <f>F6</f>
        <v>JIžní předpolí Písecké brány Komplet</v>
      </c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35"/>
      <c r="R103" s="36"/>
    </row>
    <row r="104" spans="2:63" s="1" customFormat="1" ht="36.950000000000003" customHeight="1">
      <c r="B104" s="34"/>
      <c r="C104" s="68" t="s">
        <v>132</v>
      </c>
      <c r="D104" s="35"/>
      <c r="E104" s="35"/>
      <c r="F104" s="207" t="str">
        <f>F7</f>
        <v xml:space="preserve">701 - SO 701 - Kácení a likvidace zeleně </v>
      </c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35"/>
      <c r="R104" s="36"/>
    </row>
    <row r="105" spans="2:63" s="1" customFormat="1" ht="6.9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63" s="1" customFormat="1" ht="18" customHeight="1">
      <c r="B106" s="34"/>
      <c r="C106" s="31" t="s">
        <v>21</v>
      </c>
      <c r="D106" s="35"/>
      <c r="E106" s="35"/>
      <c r="F106" s="29" t="str">
        <f>F9</f>
        <v xml:space="preserve"> </v>
      </c>
      <c r="G106" s="35"/>
      <c r="H106" s="35"/>
      <c r="I106" s="35"/>
      <c r="J106" s="35"/>
      <c r="K106" s="31" t="s">
        <v>23</v>
      </c>
      <c r="L106" s="35"/>
      <c r="M106" s="239" t="str">
        <f>IF(O9="","",O9)</f>
        <v>1.9.2017</v>
      </c>
      <c r="N106" s="239"/>
      <c r="O106" s="239"/>
      <c r="P106" s="239"/>
      <c r="Q106" s="35"/>
      <c r="R106" s="36"/>
    </row>
    <row r="107" spans="2:63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63" s="1" customFormat="1" ht="15">
      <c r="B108" s="34"/>
      <c r="C108" s="31" t="s">
        <v>25</v>
      </c>
      <c r="D108" s="35"/>
      <c r="E108" s="35"/>
      <c r="F108" s="29" t="str">
        <f>E12</f>
        <v xml:space="preserve"> </v>
      </c>
      <c r="G108" s="35"/>
      <c r="H108" s="35"/>
      <c r="I108" s="35"/>
      <c r="J108" s="35"/>
      <c r="K108" s="31" t="s">
        <v>29</v>
      </c>
      <c r="L108" s="35"/>
      <c r="M108" s="218" t="str">
        <f>E18</f>
        <v xml:space="preserve"> </v>
      </c>
      <c r="N108" s="218"/>
      <c r="O108" s="218"/>
      <c r="P108" s="218"/>
      <c r="Q108" s="218"/>
      <c r="R108" s="36"/>
    </row>
    <row r="109" spans="2:63" s="1" customFormat="1" ht="14.45" customHeight="1">
      <c r="B109" s="34"/>
      <c r="C109" s="31" t="s">
        <v>28</v>
      </c>
      <c r="D109" s="35"/>
      <c r="E109" s="35"/>
      <c r="F109" s="29" t="str">
        <f>IF(E15="","",E15)</f>
        <v xml:space="preserve"> </v>
      </c>
      <c r="G109" s="35"/>
      <c r="H109" s="35"/>
      <c r="I109" s="35"/>
      <c r="J109" s="35"/>
      <c r="K109" s="31" t="s">
        <v>31</v>
      </c>
      <c r="L109" s="35"/>
      <c r="M109" s="218" t="str">
        <f>E21</f>
        <v xml:space="preserve"> </v>
      </c>
      <c r="N109" s="218"/>
      <c r="O109" s="218"/>
      <c r="P109" s="218"/>
      <c r="Q109" s="218"/>
      <c r="R109" s="36"/>
    </row>
    <row r="110" spans="2:63" s="1" customFormat="1" ht="10.3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63" s="8" customFormat="1" ht="29.25" customHeight="1">
      <c r="B111" s="122"/>
      <c r="C111" s="123" t="s">
        <v>150</v>
      </c>
      <c r="D111" s="124" t="s">
        <v>151</v>
      </c>
      <c r="E111" s="124" t="s">
        <v>54</v>
      </c>
      <c r="F111" s="240" t="s">
        <v>152</v>
      </c>
      <c r="G111" s="240"/>
      <c r="H111" s="240"/>
      <c r="I111" s="240"/>
      <c r="J111" s="124" t="s">
        <v>153</v>
      </c>
      <c r="K111" s="124" t="s">
        <v>154</v>
      </c>
      <c r="L111" s="240" t="s">
        <v>155</v>
      </c>
      <c r="M111" s="240"/>
      <c r="N111" s="240" t="s">
        <v>138</v>
      </c>
      <c r="O111" s="240"/>
      <c r="P111" s="240"/>
      <c r="Q111" s="241"/>
      <c r="R111" s="125"/>
      <c r="T111" s="75" t="s">
        <v>156</v>
      </c>
      <c r="U111" s="76" t="s">
        <v>36</v>
      </c>
      <c r="V111" s="76" t="s">
        <v>157</v>
      </c>
      <c r="W111" s="76" t="s">
        <v>158</v>
      </c>
      <c r="X111" s="76" t="s">
        <v>159</v>
      </c>
      <c r="Y111" s="76" t="s">
        <v>160</v>
      </c>
      <c r="Z111" s="76" t="s">
        <v>161</v>
      </c>
      <c r="AA111" s="77" t="s">
        <v>162</v>
      </c>
    </row>
    <row r="112" spans="2:63" s="1" customFormat="1" ht="29.25" customHeight="1">
      <c r="B112" s="34"/>
      <c r="C112" s="79" t="s">
        <v>134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226">
        <f>BK112</f>
        <v>0</v>
      </c>
      <c r="O112" s="227"/>
      <c r="P112" s="227"/>
      <c r="Q112" s="227"/>
      <c r="R112" s="36"/>
      <c r="T112" s="78"/>
      <c r="U112" s="50"/>
      <c r="V112" s="50"/>
      <c r="W112" s="126">
        <f>W113</f>
        <v>829.60550000000001</v>
      </c>
      <c r="X112" s="50"/>
      <c r="Y112" s="126">
        <f>Y113</f>
        <v>0.26482</v>
      </c>
      <c r="Z112" s="50"/>
      <c r="AA112" s="127">
        <f>AA113</f>
        <v>0</v>
      </c>
      <c r="AT112" s="21" t="s">
        <v>71</v>
      </c>
      <c r="AU112" s="21" t="s">
        <v>140</v>
      </c>
      <c r="BK112" s="128">
        <f>BK113</f>
        <v>0</v>
      </c>
    </row>
    <row r="113" spans="2:65" s="9" customFormat="1" ht="37.35" customHeight="1">
      <c r="B113" s="129"/>
      <c r="C113" s="130"/>
      <c r="D113" s="131" t="s">
        <v>358</v>
      </c>
      <c r="E113" s="131"/>
      <c r="F113" s="131"/>
      <c r="G113" s="131"/>
      <c r="H113" s="131"/>
      <c r="I113" s="131"/>
      <c r="J113" s="131"/>
      <c r="K113" s="131"/>
      <c r="L113" s="131"/>
      <c r="M113" s="131"/>
      <c r="N113" s="228">
        <f>BK113</f>
        <v>0</v>
      </c>
      <c r="O113" s="229"/>
      <c r="P113" s="229"/>
      <c r="Q113" s="229"/>
      <c r="R113" s="132"/>
      <c r="T113" s="133"/>
      <c r="U113" s="130"/>
      <c r="V113" s="130"/>
      <c r="W113" s="134">
        <f>W114+W205</f>
        <v>829.60550000000001</v>
      </c>
      <c r="X113" s="130"/>
      <c r="Y113" s="134">
        <f>Y114+Y205</f>
        <v>0.26482</v>
      </c>
      <c r="Z113" s="130"/>
      <c r="AA113" s="135">
        <f>AA114+AA205</f>
        <v>0</v>
      </c>
      <c r="AR113" s="136" t="s">
        <v>80</v>
      </c>
      <c r="AT113" s="137" t="s">
        <v>71</v>
      </c>
      <c r="AU113" s="137" t="s">
        <v>72</v>
      </c>
      <c r="AY113" s="136" t="s">
        <v>164</v>
      </c>
      <c r="BK113" s="138">
        <f>BK114+BK205</f>
        <v>0</v>
      </c>
    </row>
    <row r="114" spans="2:65" s="9" customFormat="1" ht="19.899999999999999" customHeight="1">
      <c r="B114" s="129"/>
      <c r="C114" s="130"/>
      <c r="D114" s="139" t="s">
        <v>359</v>
      </c>
      <c r="E114" s="139"/>
      <c r="F114" s="139"/>
      <c r="G114" s="139"/>
      <c r="H114" s="139"/>
      <c r="I114" s="139"/>
      <c r="J114" s="139"/>
      <c r="K114" s="139"/>
      <c r="L114" s="139"/>
      <c r="M114" s="139"/>
      <c r="N114" s="230">
        <f>BK114</f>
        <v>0</v>
      </c>
      <c r="O114" s="231"/>
      <c r="P114" s="231"/>
      <c r="Q114" s="231"/>
      <c r="R114" s="132"/>
      <c r="T114" s="133"/>
      <c r="U114" s="130"/>
      <c r="V114" s="130"/>
      <c r="W114" s="134">
        <f>SUM(W115:W204)</f>
        <v>829.60550000000001</v>
      </c>
      <c r="X114" s="130"/>
      <c r="Y114" s="134">
        <f>SUM(Y115:Y204)</f>
        <v>0.26482</v>
      </c>
      <c r="Z114" s="130"/>
      <c r="AA114" s="135">
        <f>SUM(AA115:AA204)</f>
        <v>0</v>
      </c>
      <c r="AR114" s="136" t="s">
        <v>80</v>
      </c>
      <c r="AT114" s="137" t="s">
        <v>71</v>
      </c>
      <c r="AU114" s="137" t="s">
        <v>80</v>
      </c>
      <c r="AY114" s="136" t="s">
        <v>164</v>
      </c>
      <c r="BK114" s="138">
        <f>SUM(BK115:BK204)</f>
        <v>0</v>
      </c>
    </row>
    <row r="115" spans="2:65" s="1" customFormat="1" ht="38.25" customHeight="1">
      <c r="B115" s="140"/>
      <c r="C115" s="141" t="s">
        <v>294</v>
      </c>
      <c r="D115" s="141" t="s">
        <v>165</v>
      </c>
      <c r="E115" s="142" t="s">
        <v>1783</v>
      </c>
      <c r="F115" s="224" t="s">
        <v>1784</v>
      </c>
      <c r="G115" s="224"/>
      <c r="H115" s="224"/>
      <c r="I115" s="224"/>
      <c r="J115" s="143" t="s">
        <v>368</v>
      </c>
      <c r="K115" s="144">
        <v>38</v>
      </c>
      <c r="L115" s="225">
        <v>0</v>
      </c>
      <c r="M115" s="225"/>
      <c r="N115" s="225">
        <f>ROUND(L115*K115,2)</f>
        <v>0</v>
      </c>
      <c r="O115" s="225"/>
      <c r="P115" s="225"/>
      <c r="Q115" s="225"/>
      <c r="R115" s="145"/>
      <c r="T115" s="146" t="s">
        <v>5</v>
      </c>
      <c r="U115" s="43" t="s">
        <v>37</v>
      </c>
      <c r="V115" s="147">
        <v>6.0000000000000001E-3</v>
      </c>
      <c r="W115" s="147">
        <f>V115*K115</f>
        <v>0.22800000000000001</v>
      </c>
      <c r="X115" s="147">
        <v>0</v>
      </c>
      <c r="Y115" s="147">
        <f>X115*K115</f>
        <v>0</v>
      </c>
      <c r="Z115" s="147">
        <v>0</v>
      </c>
      <c r="AA115" s="148">
        <f>Z115*K115</f>
        <v>0</v>
      </c>
      <c r="AR115" s="21" t="s">
        <v>163</v>
      </c>
      <c r="AT115" s="21" t="s">
        <v>165</v>
      </c>
      <c r="AU115" s="21" t="s">
        <v>130</v>
      </c>
      <c r="AY115" s="21" t="s">
        <v>164</v>
      </c>
      <c r="BE115" s="149">
        <f>IF(U115="základní",N115,0)</f>
        <v>0</v>
      </c>
      <c r="BF115" s="149">
        <f>IF(U115="snížená",N115,0)</f>
        <v>0</v>
      </c>
      <c r="BG115" s="149">
        <f>IF(U115="zákl. přenesená",N115,0)</f>
        <v>0</v>
      </c>
      <c r="BH115" s="149">
        <f>IF(U115="sníž. přenesená",N115,0)</f>
        <v>0</v>
      </c>
      <c r="BI115" s="149">
        <f>IF(U115="nulová",N115,0)</f>
        <v>0</v>
      </c>
      <c r="BJ115" s="21" t="s">
        <v>80</v>
      </c>
      <c r="BK115" s="149">
        <f>ROUND(L115*K115,2)</f>
        <v>0</v>
      </c>
      <c r="BL115" s="21" t="s">
        <v>163</v>
      </c>
      <c r="BM115" s="21" t="s">
        <v>1785</v>
      </c>
    </row>
    <row r="116" spans="2:65" s="10" customFormat="1" ht="16.5" customHeight="1">
      <c r="B116" s="154"/>
      <c r="C116" s="155"/>
      <c r="D116" s="155"/>
      <c r="E116" s="156" t="s">
        <v>5</v>
      </c>
      <c r="F116" s="257" t="s">
        <v>324</v>
      </c>
      <c r="G116" s="258"/>
      <c r="H116" s="258"/>
      <c r="I116" s="258"/>
      <c r="J116" s="155"/>
      <c r="K116" s="157">
        <v>38</v>
      </c>
      <c r="L116" s="155"/>
      <c r="M116" s="155"/>
      <c r="N116" s="155"/>
      <c r="O116" s="155"/>
      <c r="P116" s="155"/>
      <c r="Q116" s="155"/>
      <c r="R116" s="158"/>
      <c r="T116" s="159"/>
      <c r="U116" s="155"/>
      <c r="V116" s="155"/>
      <c r="W116" s="155"/>
      <c r="X116" s="155"/>
      <c r="Y116" s="155"/>
      <c r="Z116" s="155"/>
      <c r="AA116" s="160"/>
      <c r="AT116" s="161" t="s">
        <v>371</v>
      </c>
      <c r="AU116" s="161" t="s">
        <v>130</v>
      </c>
      <c r="AV116" s="10" t="s">
        <v>130</v>
      </c>
      <c r="AW116" s="10" t="s">
        <v>30</v>
      </c>
      <c r="AX116" s="10" t="s">
        <v>80</v>
      </c>
      <c r="AY116" s="161" t="s">
        <v>164</v>
      </c>
    </row>
    <row r="117" spans="2:65" s="1" customFormat="1" ht="38.25" customHeight="1">
      <c r="B117" s="140"/>
      <c r="C117" s="141" t="s">
        <v>298</v>
      </c>
      <c r="D117" s="141" t="s">
        <v>165</v>
      </c>
      <c r="E117" s="142" t="s">
        <v>1786</v>
      </c>
      <c r="F117" s="224" t="s">
        <v>1787</v>
      </c>
      <c r="G117" s="224"/>
      <c r="H117" s="224"/>
      <c r="I117" s="224"/>
      <c r="J117" s="143" t="s">
        <v>368</v>
      </c>
      <c r="K117" s="144">
        <v>1524</v>
      </c>
      <c r="L117" s="225">
        <v>0</v>
      </c>
      <c r="M117" s="225"/>
      <c r="N117" s="225">
        <f>ROUND(L117*K117,2)</f>
        <v>0</v>
      </c>
      <c r="O117" s="225"/>
      <c r="P117" s="225"/>
      <c r="Q117" s="225"/>
      <c r="R117" s="145"/>
      <c r="T117" s="146" t="s">
        <v>5</v>
      </c>
      <c r="U117" s="43" t="s">
        <v>37</v>
      </c>
      <c r="V117" s="147">
        <v>6.0000000000000001E-3</v>
      </c>
      <c r="W117" s="147">
        <f>V117*K117</f>
        <v>9.1440000000000001</v>
      </c>
      <c r="X117" s="147">
        <v>0</v>
      </c>
      <c r="Y117" s="147">
        <f>X117*K117</f>
        <v>0</v>
      </c>
      <c r="Z117" s="147">
        <v>0</v>
      </c>
      <c r="AA117" s="148">
        <f>Z117*K117</f>
        <v>0</v>
      </c>
      <c r="AR117" s="21" t="s">
        <v>163</v>
      </c>
      <c r="AT117" s="21" t="s">
        <v>165</v>
      </c>
      <c r="AU117" s="21" t="s">
        <v>130</v>
      </c>
      <c r="AY117" s="21" t="s">
        <v>164</v>
      </c>
      <c r="BE117" s="149">
        <f>IF(U117="základní",N117,0)</f>
        <v>0</v>
      </c>
      <c r="BF117" s="149">
        <f>IF(U117="snížená",N117,0)</f>
        <v>0</v>
      </c>
      <c r="BG117" s="149">
        <f>IF(U117="zákl. přenesená",N117,0)</f>
        <v>0</v>
      </c>
      <c r="BH117" s="149">
        <f>IF(U117="sníž. přenesená",N117,0)</f>
        <v>0</v>
      </c>
      <c r="BI117" s="149">
        <f>IF(U117="nulová",N117,0)</f>
        <v>0</v>
      </c>
      <c r="BJ117" s="21" t="s">
        <v>80</v>
      </c>
      <c r="BK117" s="149">
        <f>ROUND(L117*K117,2)</f>
        <v>0</v>
      </c>
      <c r="BL117" s="21" t="s">
        <v>163</v>
      </c>
      <c r="BM117" s="21" t="s">
        <v>1788</v>
      </c>
    </row>
    <row r="118" spans="2:65" s="10" customFormat="1" ht="16.5" customHeight="1">
      <c r="B118" s="154"/>
      <c r="C118" s="155"/>
      <c r="D118" s="155"/>
      <c r="E118" s="156" t="s">
        <v>5</v>
      </c>
      <c r="F118" s="257" t="s">
        <v>1789</v>
      </c>
      <c r="G118" s="258"/>
      <c r="H118" s="258"/>
      <c r="I118" s="258"/>
      <c r="J118" s="155"/>
      <c r="K118" s="157">
        <v>1524</v>
      </c>
      <c r="L118" s="155"/>
      <c r="M118" s="155"/>
      <c r="N118" s="155"/>
      <c r="O118" s="155"/>
      <c r="P118" s="155"/>
      <c r="Q118" s="155"/>
      <c r="R118" s="158"/>
      <c r="T118" s="159"/>
      <c r="U118" s="155"/>
      <c r="V118" s="155"/>
      <c r="W118" s="155"/>
      <c r="X118" s="155"/>
      <c r="Y118" s="155"/>
      <c r="Z118" s="155"/>
      <c r="AA118" s="160"/>
      <c r="AT118" s="161" t="s">
        <v>371</v>
      </c>
      <c r="AU118" s="161" t="s">
        <v>130</v>
      </c>
      <c r="AV118" s="10" t="s">
        <v>130</v>
      </c>
      <c r="AW118" s="10" t="s">
        <v>30</v>
      </c>
      <c r="AX118" s="10" t="s">
        <v>80</v>
      </c>
      <c r="AY118" s="161" t="s">
        <v>164</v>
      </c>
    </row>
    <row r="119" spans="2:65" s="1" customFormat="1" ht="38.25" customHeight="1">
      <c r="B119" s="140"/>
      <c r="C119" s="141" t="s">
        <v>353</v>
      </c>
      <c r="D119" s="141" t="s">
        <v>165</v>
      </c>
      <c r="E119" s="142" t="s">
        <v>1790</v>
      </c>
      <c r="F119" s="224" t="s">
        <v>1791</v>
      </c>
      <c r="G119" s="224"/>
      <c r="H119" s="224"/>
      <c r="I119" s="224"/>
      <c r="J119" s="143" t="s">
        <v>368</v>
      </c>
      <c r="K119" s="144">
        <v>496</v>
      </c>
      <c r="L119" s="225">
        <v>0</v>
      </c>
      <c r="M119" s="225"/>
      <c r="N119" s="225">
        <f>ROUND(L119*K119,2)</f>
        <v>0</v>
      </c>
      <c r="O119" s="225"/>
      <c r="P119" s="225"/>
      <c r="Q119" s="225"/>
      <c r="R119" s="145"/>
      <c r="T119" s="146" t="s">
        <v>5</v>
      </c>
      <c r="U119" s="43" t="s">
        <v>37</v>
      </c>
      <c r="V119" s="147">
        <v>0.17199999999999999</v>
      </c>
      <c r="W119" s="147">
        <f>V119*K119</f>
        <v>85.311999999999998</v>
      </c>
      <c r="X119" s="147">
        <v>0</v>
      </c>
      <c r="Y119" s="147">
        <f>X119*K119</f>
        <v>0</v>
      </c>
      <c r="Z119" s="147">
        <v>0</v>
      </c>
      <c r="AA119" s="148">
        <f>Z119*K119</f>
        <v>0</v>
      </c>
      <c r="AR119" s="21" t="s">
        <v>163</v>
      </c>
      <c r="AT119" s="21" t="s">
        <v>165</v>
      </c>
      <c r="AU119" s="21" t="s">
        <v>130</v>
      </c>
      <c r="AY119" s="21" t="s">
        <v>164</v>
      </c>
      <c r="BE119" s="149">
        <f>IF(U119="základní",N119,0)</f>
        <v>0</v>
      </c>
      <c r="BF119" s="149">
        <f>IF(U119="snížená",N119,0)</f>
        <v>0</v>
      </c>
      <c r="BG119" s="149">
        <f>IF(U119="zákl. přenesená",N119,0)</f>
        <v>0</v>
      </c>
      <c r="BH119" s="149">
        <f>IF(U119="sníž. přenesená",N119,0)</f>
        <v>0</v>
      </c>
      <c r="BI119" s="149">
        <f>IF(U119="nulová",N119,0)</f>
        <v>0</v>
      </c>
      <c r="BJ119" s="21" t="s">
        <v>80</v>
      </c>
      <c r="BK119" s="149">
        <f>ROUND(L119*K119,2)</f>
        <v>0</v>
      </c>
      <c r="BL119" s="21" t="s">
        <v>163</v>
      </c>
      <c r="BM119" s="21" t="s">
        <v>1792</v>
      </c>
    </row>
    <row r="120" spans="2:65" s="10" customFormat="1" ht="16.5" customHeight="1">
      <c r="B120" s="154"/>
      <c r="C120" s="155"/>
      <c r="D120" s="155"/>
      <c r="E120" s="156" t="s">
        <v>5</v>
      </c>
      <c r="F120" s="257" t="s">
        <v>1793</v>
      </c>
      <c r="G120" s="258"/>
      <c r="H120" s="258"/>
      <c r="I120" s="258"/>
      <c r="J120" s="155"/>
      <c r="K120" s="157">
        <v>496</v>
      </c>
      <c r="L120" s="155"/>
      <c r="M120" s="155"/>
      <c r="N120" s="155"/>
      <c r="O120" s="155"/>
      <c r="P120" s="155"/>
      <c r="Q120" s="155"/>
      <c r="R120" s="158"/>
      <c r="T120" s="159"/>
      <c r="U120" s="155"/>
      <c r="V120" s="155"/>
      <c r="W120" s="155"/>
      <c r="X120" s="155"/>
      <c r="Y120" s="155"/>
      <c r="Z120" s="155"/>
      <c r="AA120" s="160"/>
      <c r="AT120" s="161" t="s">
        <v>371</v>
      </c>
      <c r="AU120" s="161" t="s">
        <v>130</v>
      </c>
      <c r="AV120" s="10" t="s">
        <v>130</v>
      </c>
      <c r="AW120" s="10" t="s">
        <v>30</v>
      </c>
      <c r="AX120" s="10" t="s">
        <v>80</v>
      </c>
      <c r="AY120" s="161" t="s">
        <v>164</v>
      </c>
    </row>
    <row r="121" spans="2:65" s="1" customFormat="1" ht="25.5" customHeight="1">
      <c r="B121" s="140"/>
      <c r="C121" s="141" t="s">
        <v>195</v>
      </c>
      <c r="D121" s="141" t="s">
        <v>165</v>
      </c>
      <c r="E121" s="142" t="s">
        <v>1794</v>
      </c>
      <c r="F121" s="224" t="s">
        <v>1795</v>
      </c>
      <c r="G121" s="224"/>
      <c r="H121" s="224"/>
      <c r="I121" s="224"/>
      <c r="J121" s="143" t="s">
        <v>569</v>
      </c>
      <c r="K121" s="144">
        <v>4</v>
      </c>
      <c r="L121" s="225">
        <v>0</v>
      </c>
      <c r="M121" s="225"/>
      <c r="N121" s="225">
        <f t="shared" ref="N121:N127" si="0">ROUND(L121*K121,2)</f>
        <v>0</v>
      </c>
      <c r="O121" s="225"/>
      <c r="P121" s="225"/>
      <c r="Q121" s="225"/>
      <c r="R121" s="145"/>
      <c r="T121" s="146" t="s">
        <v>5</v>
      </c>
      <c r="U121" s="43" t="s">
        <v>37</v>
      </c>
      <c r="V121" s="147">
        <v>0.49</v>
      </c>
      <c r="W121" s="147">
        <f t="shared" ref="W121:W127" si="1">V121*K121</f>
        <v>1.96</v>
      </c>
      <c r="X121" s="147">
        <v>0</v>
      </c>
      <c r="Y121" s="147">
        <f t="shared" ref="Y121:Y127" si="2">X121*K121</f>
        <v>0</v>
      </c>
      <c r="Z121" s="147">
        <v>0</v>
      </c>
      <c r="AA121" s="148">
        <f t="shared" ref="AA121:AA127" si="3">Z121*K121</f>
        <v>0</v>
      </c>
      <c r="AR121" s="21" t="s">
        <v>163</v>
      </c>
      <c r="AT121" s="21" t="s">
        <v>165</v>
      </c>
      <c r="AU121" s="21" t="s">
        <v>130</v>
      </c>
      <c r="AY121" s="21" t="s">
        <v>164</v>
      </c>
      <c r="BE121" s="149">
        <f t="shared" ref="BE121:BE127" si="4">IF(U121="základní",N121,0)</f>
        <v>0</v>
      </c>
      <c r="BF121" s="149">
        <f t="shared" ref="BF121:BF127" si="5">IF(U121="snížená",N121,0)</f>
        <v>0</v>
      </c>
      <c r="BG121" s="149">
        <f t="shared" ref="BG121:BG127" si="6">IF(U121="zákl. přenesená",N121,0)</f>
        <v>0</v>
      </c>
      <c r="BH121" s="149">
        <f t="shared" ref="BH121:BH127" si="7">IF(U121="sníž. přenesená",N121,0)</f>
        <v>0</v>
      </c>
      <c r="BI121" s="149">
        <f t="shared" ref="BI121:BI127" si="8">IF(U121="nulová",N121,0)</f>
        <v>0</v>
      </c>
      <c r="BJ121" s="21" t="s">
        <v>80</v>
      </c>
      <c r="BK121" s="149">
        <f t="shared" ref="BK121:BK127" si="9">ROUND(L121*K121,2)</f>
        <v>0</v>
      </c>
      <c r="BL121" s="21" t="s">
        <v>163</v>
      </c>
      <c r="BM121" s="21" t="s">
        <v>1796</v>
      </c>
    </row>
    <row r="122" spans="2:65" s="1" customFormat="1" ht="25.5" customHeight="1">
      <c r="B122" s="140"/>
      <c r="C122" s="141" t="s">
        <v>319</v>
      </c>
      <c r="D122" s="141" t="s">
        <v>165</v>
      </c>
      <c r="E122" s="142" t="s">
        <v>1797</v>
      </c>
      <c r="F122" s="224" t="s">
        <v>1798</v>
      </c>
      <c r="G122" s="224"/>
      <c r="H122" s="224"/>
      <c r="I122" s="224"/>
      <c r="J122" s="143" t="s">
        <v>569</v>
      </c>
      <c r="K122" s="144">
        <v>2</v>
      </c>
      <c r="L122" s="225">
        <v>0</v>
      </c>
      <c r="M122" s="225"/>
      <c r="N122" s="225">
        <f t="shared" si="0"/>
        <v>0</v>
      </c>
      <c r="O122" s="225"/>
      <c r="P122" s="225"/>
      <c r="Q122" s="225"/>
      <c r="R122" s="145"/>
      <c r="T122" s="146" t="s">
        <v>5</v>
      </c>
      <c r="U122" s="43" t="s">
        <v>37</v>
      </c>
      <c r="V122" s="147">
        <v>0.88</v>
      </c>
      <c r="W122" s="147">
        <f t="shared" si="1"/>
        <v>1.76</v>
      </c>
      <c r="X122" s="147">
        <v>0</v>
      </c>
      <c r="Y122" s="147">
        <f t="shared" si="2"/>
        <v>0</v>
      </c>
      <c r="Z122" s="147">
        <v>0</v>
      </c>
      <c r="AA122" s="148">
        <f t="shared" si="3"/>
        <v>0</v>
      </c>
      <c r="AR122" s="21" t="s">
        <v>163</v>
      </c>
      <c r="AT122" s="21" t="s">
        <v>165</v>
      </c>
      <c r="AU122" s="21" t="s">
        <v>130</v>
      </c>
      <c r="AY122" s="21" t="s">
        <v>164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21" t="s">
        <v>80</v>
      </c>
      <c r="BK122" s="149">
        <f t="shared" si="9"/>
        <v>0</v>
      </c>
      <c r="BL122" s="21" t="s">
        <v>163</v>
      </c>
      <c r="BM122" s="21" t="s">
        <v>1799</v>
      </c>
    </row>
    <row r="123" spans="2:65" s="1" customFormat="1" ht="25.5" customHeight="1">
      <c r="B123" s="140"/>
      <c r="C123" s="141" t="s">
        <v>349</v>
      </c>
      <c r="D123" s="141" t="s">
        <v>165</v>
      </c>
      <c r="E123" s="142" t="s">
        <v>1800</v>
      </c>
      <c r="F123" s="224" t="s">
        <v>1801</v>
      </c>
      <c r="G123" s="224"/>
      <c r="H123" s="224"/>
      <c r="I123" s="224"/>
      <c r="J123" s="143" t="s">
        <v>569</v>
      </c>
      <c r="K123" s="144">
        <v>2</v>
      </c>
      <c r="L123" s="225">
        <v>0</v>
      </c>
      <c r="M123" s="225"/>
      <c r="N123" s="225">
        <f t="shared" si="0"/>
        <v>0</v>
      </c>
      <c r="O123" s="225"/>
      <c r="P123" s="225"/>
      <c r="Q123" s="225"/>
      <c r="R123" s="145"/>
      <c r="T123" s="146" t="s">
        <v>5</v>
      </c>
      <c r="U123" s="43" t="s">
        <v>37</v>
      </c>
      <c r="V123" s="147">
        <v>1.42</v>
      </c>
      <c r="W123" s="147">
        <f t="shared" si="1"/>
        <v>2.84</v>
      </c>
      <c r="X123" s="147">
        <v>0</v>
      </c>
      <c r="Y123" s="147">
        <f t="shared" si="2"/>
        <v>0</v>
      </c>
      <c r="Z123" s="147">
        <v>0</v>
      </c>
      <c r="AA123" s="148">
        <f t="shared" si="3"/>
        <v>0</v>
      </c>
      <c r="AR123" s="21" t="s">
        <v>163</v>
      </c>
      <c r="AT123" s="21" t="s">
        <v>165</v>
      </c>
      <c r="AU123" s="21" t="s">
        <v>130</v>
      </c>
      <c r="AY123" s="21" t="s">
        <v>164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21" t="s">
        <v>80</v>
      </c>
      <c r="BK123" s="149">
        <f t="shared" si="9"/>
        <v>0</v>
      </c>
      <c r="BL123" s="21" t="s">
        <v>163</v>
      </c>
      <c r="BM123" s="21" t="s">
        <v>1802</v>
      </c>
    </row>
    <row r="124" spans="2:65" s="1" customFormat="1" ht="16.5" customHeight="1">
      <c r="B124" s="140"/>
      <c r="C124" s="141" t="s">
        <v>310</v>
      </c>
      <c r="D124" s="141" t="s">
        <v>165</v>
      </c>
      <c r="E124" s="142" t="s">
        <v>1803</v>
      </c>
      <c r="F124" s="224" t="s">
        <v>1804</v>
      </c>
      <c r="G124" s="224"/>
      <c r="H124" s="224"/>
      <c r="I124" s="224"/>
      <c r="J124" s="143" t="s">
        <v>569</v>
      </c>
      <c r="K124" s="144">
        <v>4</v>
      </c>
      <c r="L124" s="225">
        <v>0</v>
      </c>
      <c r="M124" s="225"/>
      <c r="N124" s="225">
        <f t="shared" si="0"/>
        <v>0</v>
      </c>
      <c r="O124" s="225"/>
      <c r="P124" s="225"/>
      <c r="Q124" s="225"/>
      <c r="R124" s="145"/>
      <c r="T124" s="146" t="s">
        <v>5</v>
      </c>
      <c r="U124" s="43" t="s">
        <v>37</v>
      </c>
      <c r="V124" s="147">
        <v>0.65900000000000003</v>
      </c>
      <c r="W124" s="147">
        <f t="shared" si="1"/>
        <v>2.6360000000000001</v>
      </c>
      <c r="X124" s="147">
        <v>5.0000000000000002E-5</v>
      </c>
      <c r="Y124" s="147">
        <f t="shared" si="2"/>
        <v>2.0000000000000001E-4</v>
      </c>
      <c r="Z124" s="147">
        <v>0</v>
      </c>
      <c r="AA124" s="148">
        <f t="shared" si="3"/>
        <v>0</v>
      </c>
      <c r="AR124" s="21" t="s">
        <v>163</v>
      </c>
      <c r="AT124" s="21" t="s">
        <v>165</v>
      </c>
      <c r="AU124" s="21" t="s">
        <v>130</v>
      </c>
      <c r="AY124" s="21" t="s">
        <v>164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21" t="s">
        <v>80</v>
      </c>
      <c r="BK124" s="149">
        <f t="shared" si="9"/>
        <v>0</v>
      </c>
      <c r="BL124" s="21" t="s">
        <v>163</v>
      </c>
      <c r="BM124" s="21" t="s">
        <v>1805</v>
      </c>
    </row>
    <row r="125" spans="2:65" s="1" customFormat="1" ht="16.5" customHeight="1">
      <c r="B125" s="140"/>
      <c r="C125" s="141" t="s">
        <v>315</v>
      </c>
      <c r="D125" s="141" t="s">
        <v>165</v>
      </c>
      <c r="E125" s="142" t="s">
        <v>1806</v>
      </c>
      <c r="F125" s="224" t="s">
        <v>1807</v>
      </c>
      <c r="G125" s="224"/>
      <c r="H125" s="224"/>
      <c r="I125" s="224"/>
      <c r="J125" s="143" t="s">
        <v>569</v>
      </c>
      <c r="K125" s="144">
        <v>2</v>
      </c>
      <c r="L125" s="225">
        <v>0</v>
      </c>
      <c r="M125" s="225"/>
      <c r="N125" s="225">
        <f t="shared" si="0"/>
        <v>0</v>
      </c>
      <c r="O125" s="225"/>
      <c r="P125" s="225"/>
      <c r="Q125" s="225"/>
      <c r="R125" s="145"/>
      <c r="T125" s="146" t="s">
        <v>5</v>
      </c>
      <c r="U125" s="43" t="s">
        <v>37</v>
      </c>
      <c r="V125" s="147">
        <v>1.655</v>
      </c>
      <c r="W125" s="147">
        <f t="shared" si="1"/>
        <v>3.31</v>
      </c>
      <c r="X125" s="147">
        <v>5.0000000000000002E-5</v>
      </c>
      <c r="Y125" s="147">
        <f t="shared" si="2"/>
        <v>1E-4</v>
      </c>
      <c r="Z125" s="147">
        <v>0</v>
      </c>
      <c r="AA125" s="148">
        <f t="shared" si="3"/>
        <v>0</v>
      </c>
      <c r="AR125" s="21" t="s">
        <v>163</v>
      </c>
      <c r="AT125" s="21" t="s">
        <v>165</v>
      </c>
      <c r="AU125" s="21" t="s">
        <v>130</v>
      </c>
      <c r="AY125" s="21" t="s">
        <v>164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21" t="s">
        <v>80</v>
      </c>
      <c r="BK125" s="149">
        <f t="shared" si="9"/>
        <v>0</v>
      </c>
      <c r="BL125" s="21" t="s">
        <v>163</v>
      </c>
      <c r="BM125" s="21" t="s">
        <v>1808</v>
      </c>
    </row>
    <row r="126" spans="2:65" s="1" customFormat="1" ht="16.5" customHeight="1">
      <c r="B126" s="140"/>
      <c r="C126" s="141" t="s">
        <v>470</v>
      </c>
      <c r="D126" s="141" t="s">
        <v>165</v>
      </c>
      <c r="E126" s="142" t="s">
        <v>1809</v>
      </c>
      <c r="F126" s="224" t="s">
        <v>1810</v>
      </c>
      <c r="G126" s="224"/>
      <c r="H126" s="224"/>
      <c r="I126" s="224"/>
      <c r="J126" s="143" t="s">
        <v>569</v>
      </c>
      <c r="K126" s="144">
        <v>2</v>
      </c>
      <c r="L126" s="225">
        <v>0</v>
      </c>
      <c r="M126" s="225"/>
      <c r="N126" s="225">
        <f t="shared" si="0"/>
        <v>0</v>
      </c>
      <c r="O126" s="225"/>
      <c r="P126" s="225"/>
      <c r="Q126" s="225"/>
      <c r="R126" s="145"/>
      <c r="T126" s="146" t="s">
        <v>5</v>
      </c>
      <c r="U126" s="43" t="s">
        <v>37</v>
      </c>
      <c r="V126" s="147">
        <v>2.5619999999999998</v>
      </c>
      <c r="W126" s="147">
        <f t="shared" si="1"/>
        <v>5.1239999999999997</v>
      </c>
      <c r="X126" s="147">
        <v>9.0000000000000006E-5</v>
      </c>
      <c r="Y126" s="147">
        <f t="shared" si="2"/>
        <v>1.8000000000000001E-4</v>
      </c>
      <c r="Z126" s="147">
        <v>0</v>
      </c>
      <c r="AA126" s="148">
        <f t="shared" si="3"/>
        <v>0</v>
      </c>
      <c r="AR126" s="21" t="s">
        <v>163</v>
      </c>
      <c r="AT126" s="21" t="s">
        <v>165</v>
      </c>
      <c r="AU126" s="21" t="s">
        <v>130</v>
      </c>
      <c r="AY126" s="21" t="s">
        <v>164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21" t="s">
        <v>80</v>
      </c>
      <c r="BK126" s="149">
        <f t="shared" si="9"/>
        <v>0</v>
      </c>
      <c r="BL126" s="21" t="s">
        <v>163</v>
      </c>
      <c r="BM126" s="21" t="s">
        <v>1811</v>
      </c>
    </row>
    <row r="127" spans="2:65" s="1" customFormat="1" ht="25.5" customHeight="1">
      <c r="B127" s="140"/>
      <c r="C127" s="141" t="s">
        <v>365</v>
      </c>
      <c r="D127" s="141" t="s">
        <v>165</v>
      </c>
      <c r="E127" s="142" t="s">
        <v>1812</v>
      </c>
      <c r="F127" s="224" t="s">
        <v>1813</v>
      </c>
      <c r="G127" s="224"/>
      <c r="H127" s="224"/>
      <c r="I127" s="224"/>
      <c r="J127" s="143" t="s">
        <v>417</v>
      </c>
      <c r="K127" s="144">
        <v>339.5</v>
      </c>
      <c r="L127" s="225">
        <v>0</v>
      </c>
      <c r="M127" s="225"/>
      <c r="N127" s="225">
        <f t="shared" si="0"/>
        <v>0</v>
      </c>
      <c r="O127" s="225"/>
      <c r="P127" s="225"/>
      <c r="Q127" s="225"/>
      <c r="R127" s="145"/>
      <c r="T127" s="146" t="s">
        <v>5</v>
      </c>
      <c r="U127" s="43" t="s">
        <v>37</v>
      </c>
      <c r="V127" s="147">
        <v>1.2999999999999999E-2</v>
      </c>
      <c r="W127" s="147">
        <f t="shared" si="1"/>
        <v>4.4135</v>
      </c>
      <c r="X127" s="147">
        <v>0</v>
      </c>
      <c r="Y127" s="147">
        <f t="shared" si="2"/>
        <v>0</v>
      </c>
      <c r="Z127" s="147">
        <v>0</v>
      </c>
      <c r="AA127" s="148">
        <f t="shared" si="3"/>
        <v>0</v>
      </c>
      <c r="AR127" s="21" t="s">
        <v>163</v>
      </c>
      <c r="AT127" s="21" t="s">
        <v>165</v>
      </c>
      <c r="AU127" s="21" t="s">
        <v>130</v>
      </c>
      <c r="AY127" s="21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21" t="s">
        <v>80</v>
      </c>
      <c r="BK127" s="149">
        <f t="shared" si="9"/>
        <v>0</v>
      </c>
      <c r="BL127" s="21" t="s">
        <v>163</v>
      </c>
      <c r="BM127" s="21" t="s">
        <v>1814</v>
      </c>
    </row>
    <row r="128" spans="2:65" s="10" customFormat="1" ht="16.5" customHeight="1">
      <c r="B128" s="154"/>
      <c r="C128" s="155"/>
      <c r="D128" s="155"/>
      <c r="E128" s="156" t="s">
        <v>5</v>
      </c>
      <c r="F128" s="257" t="s">
        <v>1815</v>
      </c>
      <c r="G128" s="258"/>
      <c r="H128" s="258"/>
      <c r="I128" s="258"/>
      <c r="J128" s="155"/>
      <c r="K128" s="157">
        <v>228.6</v>
      </c>
      <c r="L128" s="155"/>
      <c r="M128" s="155"/>
      <c r="N128" s="155"/>
      <c r="O128" s="155"/>
      <c r="P128" s="155"/>
      <c r="Q128" s="155"/>
      <c r="R128" s="158"/>
      <c r="T128" s="159"/>
      <c r="U128" s="155"/>
      <c r="V128" s="155"/>
      <c r="W128" s="155"/>
      <c r="X128" s="155"/>
      <c r="Y128" s="155"/>
      <c r="Z128" s="155"/>
      <c r="AA128" s="160"/>
      <c r="AT128" s="161" t="s">
        <v>371</v>
      </c>
      <c r="AU128" s="161" t="s">
        <v>130</v>
      </c>
      <c r="AV128" s="10" t="s">
        <v>130</v>
      </c>
      <c r="AW128" s="10" t="s">
        <v>30</v>
      </c>
      <c r="AX128" s="10" t="s">
        <v>72</v>
      </c>
      <c r="AY128" s="161" t="s">
        <v>164</v>
      </c>
    </row>
    <row r="129" spans="2:65" s="10" customFormat="1" ht="16.5" customHeight="1">
      <c r="B129" s="154"/>
      <c r="C129" s="155"/>
      <c r="D129" s="155"/>
      <c r="E129" s="156" t="s">
        <v>5</v>
      </c>
      <c r="F129" s="253" t="s">
        <v>1816</v>
      </c>
      <c r="G129" s="254"/>
      <c r="H129" s="254"/>
      <c r="I129" s="254"/>
      <c r="J129" s="155"/>
      <c r="K129" s="157">
        <v>7.6</v>
      </c>
      <c r="L129" s="155"/>
      <c r="M129" s="155"/>
      <c r="N129" s="155"/>
      <c r="O129" s="155"/>
      <c r="P129" s="155"/>
      <c r="Q129" s="155"/>
      <c r="R129" s="158"/>
      <c r="T129" s="159"/>
      <c r="U129" s="155"/>
      <c r="V129" s="155"/>
      <c r="W129" s="155"/>
      <c r="X129" s="155"/>
      <c r="Y129" s="155"/>
      <c r="Z129" s="155"/>
      <c r="AA129" s="160"/>
      <c r="AT129" s="161" t="s">
        <v>371</v>
      </c>
      <c r="AU129" s="161" t="s">
        <v>130</v>
      </c>
      <c r="AV129" s="10" t="s">
        <v>130</v>
      </c>
      <c r="AW129" s="10" t="s">
        <v>30</v>
      </c>
      <c r="AX129" s="10" t="s">
        <v>72</v>
      </c>
      <c r="AY129" s="161" t="s">
        <v>164</v>
      </c>
    </row>
    <row r="130" spans="2:65" s="10" customFormat="1" ht="16.5" customHeight="1">
      <c r="B130" s="154"/>
      <c r="C130" s="155"/>
      <c r="D130" s="155"/>
      <c r="E130" s="156" t="s">
        <v>5</v>
      </c>
      <c r="F130" s="253" t="s">
        <v>1817</v>
      </c>
      <c r="G130" s="254"/>
      <c r="H130" s="254"/>
      <c r="I130" s="254"/>
      <c r="J130" s="155"/>
      <c r="K130" s="157">
        <v>103.3</v>
      </c>
      <c r="L130" s="155"/>
      <c r="M130" s="155"/>
      <c r="N130" s="155"/>
      <c r="O130" s="155"/>
      <c r="P130" s="155"/>
      <c r="Q130" s="155"/>
      <c r="R130" s="158"/>
      <c r="T130" s="159"/>
      <c r="U130" s="155"/>
      <c r="V130" s="155"/>
      <c r="W130" s="155"/>
      <c r="X130" s="155"/>
      <c r="Y130" s="155"/>
      <c r="Z130" s="155"/>
      <c r="AA130" s="160"/>
      <c r="AT130" s="161" t="s">
        <v>371</v>
      </c>
      <c r="AU130" s="161" t="s">
        <v>130</v>
      </c>
      <c r="AV130" s="10" t="s">
        <v>130</v>
      </c>
      <c r="AW130" s="10" t="s">
        <v>30</v>
      </c>
      <c r="AX130" s="10" t="s">
        <v>72</v>
      </c>
      <c r="AY130" s="161" t="s">
        <v>164</v>
      </c>
    </row>
    <row r="131" spans="2:65" s="11" customFormat="1" ht="16.5" customHeight="1">
      <c r="B131" s="162"/>
      <c r="C131" s="163"/>
      <c r="D131" s="163"/>
      <c r="E131" s="164" t="s">
        <v>5</v>
      </c>
      <c r="F131" s="255" t="s">
        <v>375</v>
      </c>
      <c r="G131" s="256"/>
      <c r="H131" s="256"/>
      <c r="I131" s="256"/>
      <c r="J131" s="163"/>
      <c r="K131" s="165">
        <v>339.5</v>
      </c>
      <c r="L131" s="163"/>
      <c r="M131" s="163"/>
      <c r="N131" s="163"/>
      <c r="O131" s="163"/>
      <c r="P131" s="163"/>
      <c r="Q131" s="163"/>
      <c r="R131" s="166"/>
      <c r="T131" s="167"/>
      <c r="U131" s="163"/>
      <c r="V131" s="163"/>
      <c r="W131" s="163"/>
      <c r="X131" s="163"/>
      <c r="Y131" s="163"/>
      <c r="Z131" s="163"/>
      <c r="AA131" s="168"/>
      <c r="AT131" s="169" t="s">
        <v>371</v>
      </c>
      <c r="AU131" s="169" t="s">
        <v>130</v>
      </c>
      <c r="AV131" s="11" t="s">
        <v>163</v>
      </c>
      <c r="AW131" s="11" t="s">
        <v>30</v>
      </c>
      <c r="AX131" s="11" t="s">
        <v>80</v>
      </c>
      <c r="AY131" s="169" t="s">
        <v>164</v>
      </c>
    </row>
    <row r="132" spans="2:65" s="1" customFormat="1" ht="25.5" customHeight="1">
      <c r="B132" s="140"/>
      <c r="C132" s="141" t="s">
        <v>163</v>
      </c>
      <c r="D132" s="141" t="s">
        <v>165</v>
      </c>
      <c r="E132" s="142" t="s">
        <v>1068</v>
      </c>
      <c r="F132" s="224" t="s">
        <v>1069</v>
      </c>
      <c r="G132" s="224"/>
      <c r="H132" s="224"/>
      <c r="I132" s="224"/>
      <c r="J132" s="143" t="s">
        <v>417</v>
      </c>
      <c r="K132" s="144">
        <v>339.5</v>
      </c>
      <c r="L132" s="225">
        <v>0</v>
      </c>
      <c r="M132" s="225"/>
      <c r="N132" s="225">
        <f>ROUND(L132*K132,2)</f>
        <v>0</v>
      </c>
      <c r="O132" s="225"/>
      <c r="P132" s="225"/>
      <c r="Q132" s="225"/>
      <c r="R132" s="145"/>
      <c r="T132" s="146" t="s">
        <v>5</v>
      </c>
      <c r="U132" s="43" t="s">
        <v>37</v>
      </c>
      <c r="V132" s="147">
        <v>4.5999999999999999E-2</v>
      </c>
      <c r="W132" s="147">
        <f>V132*K132</f>
        <v>15.616999999999999</v>
      </c>
      <c r="X132" s="147">
        <v>0</v>
      </c>
      <c r="Y132" s="147">
        <f>X132*K132</f>
        <v>0</v>
      </c>
      <c r="Z132" s="147">
        <v>0</v>
      </c>
      <c r="AA132" s="148">
        <f>Z132*K132</f>
        <v>0</v>
      </c>
      <c r="AR132" s="21" t="s">
        <v>163</v>
      </c>
      <c r="AT132" s="21" t="s">
        <v>165</v>
      </c>
      <c r="AU132" s="21" t="s">
        <v>130</v>
      </c>
      <c r="AY132" s="21" t="s">
        <v>164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1" t="s">
        <v>80</v>
      </c>
      <c r="BK132" s="149">
        <f>ROUND(L132*K132,2)</f>
        <v>0</v>
      </c>
      <c r="BL132" s="21" t="s">
        <v>163</v>
      </c>
      <c r="BM132" s="21" t="s">
        <v>1818</v>
      </c>
    </row>
    <row r="133" spans="2:65" s="10" customFormat="1" ht="16.5" customHeight="1">
      <c r="B133" s="154"/>
      <c r="C133" s="155"/>
      <c r="D133" s="155"/>
      <c r="E133" s="156" t="s">
        <v>5</v>
      </c>
      <c r="F133" s="257" t="s">
        <v>1819</v>
      </c>
      <c r="G133" s="258"/>
      <c r="H133" s="258"/>
      <c r="I133" s="258"/>
      <c r="J133" s="155"/>
      <c r="K133" s="157">
        <v>228.6</v>
      </c>
      <c r="L133" s="155"/>
      <c r="M133" s="155"/>
      <c r="N133" s="155"/>
      <c r="O133" s="155"/>
      <c r="P133" s="155"/>
      <c r="Q133" s="155"/>
      <c r="R133" s="158"/>
      <c r="T133" s="159"/>
      <c r="U133" s="155"/>
      <c r="V133" s="155"/>
      <c r="W133" s="155"/>
      <c r="X133" s="155"/>
      <c r="Y133" s="155"/>
      <c r="Z133" s="155"/>
      <c r="AA133" s="160"/>
      <c r="AT133" s="161" t="s">
        <v>371</v>
      </c>
      <c r="AU133" s="161" t="s">
        <v>130</v>
      </c>
      <c r="AV133" s="10" t="s">
        <v>130</v>
      </c>
      <c r="AW133" s="10" t="s">
        <v>30</v>
      </c>
      <c r="AX133" s="10" t="s">
        <v>72</v>
      </c>
      <c r="AY133" s="161" t="s">
        <v>164</v>
      </c>
    </row>
    <row r="134" spans="2:65" s="10" customFormat="1" ht="16.5" customHeight="1">
      <c r="B134" s="154"/>
      <c r="C134" s="155"/>
      <c r="D134" s="155"/>
      <c r="E134" s="156" t="s">
        <v>5</v>
      </c>
      <c r="F134" s="253" t="s">
        <v>1820</v>
      </c>
      <c r="G134" s="254"/>
      <c r="H134" s="254"/>
      <c r="I134" s="254"/>
      <c r="J134" s="155"/>
      <c r="K134" s="157">
        <v>7.6</v>
      </c>
      <c r="L134" s="155"/>
      <c r="M134" s="155"/>
      <c r="N134" s="155"/>
      <c r="O134" s="155"/>
      <c r="P134" s="155"/>
      <c r="Q134" s="155"/>
      <c r="R134" s="158"/>
      <c r="T134" s="159"/>
      <c r="U134" s="155"/>
      <c r="V134" s="155"/>
      <c r="W134" s="155"/>
      <c r="X134" s="155"/>
      <c r="Y134" s="155"/>
      <c r="Z134" s="155"/>
      <c r="AA134" s="160"/>
      <c r="AT134" s="161" t="s">
        <v>371</v>
      </c>
      <c r="AU134" s="161" t="s">
        <v>130</v>
      </c>
      <c r="AV134" s="10" t="s">
        <v>130</v>
      </c>
      <c r="AW134" s="10" t="s">
        <v>30</v>
      </c>
      <c r="AX134" s="10" t="s">
        <v>72</v>
      </c>
      <c r="AY134" s="161" t="s">
        <v>164</v>
      </c>
    </row>
    <row r="135" spans="2:65" s="10" customFormat="1" ht="16.5" customHeight="1">
      <c r="B135" s="154"/>
      <c r="C135" s="155"/>
      <c r="D135" s="155"/>
      <c r="E135" s="156" t="s">
        <v>5</v>
      </c>
      <c r="F135" s="253" t="s">
        <v>1817</v>
      </c>
      <c r="G135" s="254"/>
      <c r="H135" s="254"/>
      <c r="I135" s="254"/>
      <c r="J135" s="155"/>
      <c r="K135" s="157">
        <v>103.3</v>
      </c>
      <c r="L135" s="155"/>
      <c r="M135" s="155"/>
      <c r="N135" s="155"/>
      <c r="O135" s="155"/>
      <c r="P135" s="155"/>
      <c r="Q135" s="155"/>
      <c r="R135" s="158"/>
      <c r="T135" s="159"/>
      <c r="U135" s="155"/>
      <c r="V135" s="155"/>
      <c r="W135" s="155"/>
      <c r="X135" s="155"/>
      <c r="Y135" s="155"/>
      <c r="Z135" s="155"/>
      <c r="AA135" s="160"/>
      <c r="AT135" s="161" t="s">
        <v>371</v>
      </c>
      <c r="AU135" s="161" t="s">
        <v>130</v>
      </c>
      <c r="AV135" s="10" t="s">
        <v>130</v>
      </c>
      <c r="AW135" s="10" t="s">
        <v>30</v>
      </c>
      <c r="AX135" s="10" t="s">
        <v>72</v>
      </c>
      <c r="AY135" s="161" t="s">
        <v>164</v>
      </c>
    </row>
    <row r="136" spans="2:65" s="11" customFormat="1" ht="16.5" customHeight="1">
      <c r="B136" s="162"/>
      <c r="C136" s="163"/>
      <c r="D136" s="163"/>
      <c r="E136" s="164" t="s">
        <v>5</v>
      </c>
      <c r="F136" s="255" t="s">
        <v>375</v>
      </c>
      <c r="G136" s="256"/>
      <c r="H136" s="256"/>
      <c r="I136" s="256"/>
      <c r="J136" s="163"/>
      <c r="K136" s="165">
        <v>339.5</v>
      </c>
      <c r="L136" s="163"/>
      <c r="M136" s="163"/>
      <c r="N136" s="163"/>
      <c r="O136" s="163"/>
      <c r="P136" s="163"/>
      <c r="Q136" s="163"/>
      <c r="R136" s="166"/>
      <c r="T136" s="167"/>
      <c r="U136" s="163"/>
      <c r="V136" s="163"/>
      <c r="W136" s="163"/>
      <c r="X136" s="163"/>
      <c r="Y136" s="163"/>
      <c r="Z136" s="163"/>
      <c r="AA136" s="168"/>
      <c r="AT136" s="169" t="s">
        <v>371</v>
      </c>
      <c r="AU136" s="169" t="s">
        <v>130</v>
      </c>
      <c r="AV136" s="11" t="s">
        <v>163</v>
      </c>
      <c r="AW136" s="11" t="s">
        <v>30</v>
      </c>
      <c r="AX136" s="11" t="s">
        <v>80</v>
      </c>
      <c r="AY136" s="169" t="s">
        <v>164</v>
      </c>
    </row>
    <row r="137" spans="2:65" s="1" customFormat="1" ht="25.5" customHeight="1">
      <c r="B137" s="140"/>
      <c r="C137" s="141" t="s">
        <v>191</v>
      </c>
      <c r="D137" s="141" t="s">
        <v>165</v>
      </c>
      <c r="E137" s="142" t="s">
        <v>1821</v>
      </c>
      <c r="F137" s="224" t="s">
        <v>1822</v>
      </c>
      <c r="G137" s="224"/>
      <c r="H137" s="224"/>
      <c r="I137" s="224"/>
      <c r="J137" s="143" t="s">
        <v>569</v>
      </c>
      <c r="K137" s="144">
        <v>4</v>
      </c>
      <c r="L137" s="225">
        <v>0</v>
      </c>
      <c r="M137" s="225"/>
      <c r="N137" s="225">
        <f t="shared" ref="N137:N147" si="10">ROUND(L137*K137,2)</f>
        <v>0</v>
      </c>
      <c r="O137" s="225"/>
      <c r="P137" s="225"/>
      <c r="Q137" s="225"/>
      <c r="R137" s="145"/>
      <c r="T137" s="146" t="s">
        <v>5</v>
      </c>
      <c r="U137" s="43" t="s">
        <v>37</v>
      </c>
      <c r="V137" s="147">
        <v>6.0999999999999999E-2</v>
      </c>
      <c r="W137" s="147">
        <f t="shared" ref="W137:W147" si="11">V137*K137</f>
        <v>0.24399999999999999</v>
      </c>
      <c r="X137" s="147">
        <v>0</v>
      </c>
      <c r="Y137" s="147">
        <f t="shared" ref="Y137:Y147" si="12">X137*K137</f>
        <v>0</v>
      </c>
      <c r="Z137" s="147">
        <v>0</v>
      </c>
      <c r="AA137" s="148">
        <f t="shared" ref="AA137:AA147" si="13">Z137*K137</f>
        <v>0</v>
      </c>
      <c r="AR137" s="21" t="s">
        <v>163</v>
      </c>
      <c r="AT137" s="21" t="s">
        <v>165</v>
      </c>
      <c r="AU137" s="21" t="s">
        <v>130</v>
      </c>
      <c r="AY137" s="21" t="s">
        <v>164</v>
      </c>
      <c r="BE137" s="149">
        <f t="shared" ref="BE137:BE147" si="14">IF(U137="základní",N137,0)</f>
        <v>0</v>
      </c>
      <c r="BF137" s="149">
        <f t="shared" ref="BF137:BF147" si="15">IF(U137="snížená",N137,0)</f>
        <v>0</v>
      </c>
      <c r="BG137" s="149">
        <f t="shared" ref="BG137:BG147" si="16">IF(U137="zákl. přenesená",N137,0)</f>
        <v>0</v>
      </c>
      <c r="BH137" s="149">
        <f t="shared" ref="BH137:BH147" si="17">IF(U137="sníž. přenesená",N137,0)</f>
        <v>0</v>
      </c>
      <c r="BI137" s="149">
        <f t="shared" ref="BI137:BI147" si="18">IF(U137="nulová",N137,0)</f>
        <v>0</v>
      </c>
      <c r="BJ137" s="21" t="s">
        <v>80</v>
      </c>
      <c r="BK137" s="149">
        <f t="shared" ref="BK137:BK147" si="19">ROUND(L137*K137,2)</f>
        <v>0</v>
      </c>
      <c r="BL137" s="21" t="s">
        <v>163</v>
      </c>
      <c r="BM137" s="21" t="s">
        <v>1823</v>
      </c>
    </row>
    <row r="138" spans="2:65" s="1" customFormat="1" ht="25.5" customHeight="1">
      <c r="B138" s="140"/>
      <c r="C138" s="141" t="s">
        <v>200</v>
      </c>
      <c r="D138" s="141" t="s">
        <v>165</v>
      </c>
      <c r="E138" s="142" t="s">
        <v>1824</v>
      </c>
      <c r="F138" s="224" t="s">
        <v>1825</v>
      </c>
      <c r="G138" s="224"/>
      <c r="H138" s="224"/>
      <c r="I138" s="224"/>
      <c r="J138" s="143" t="s">
        <v>569</v>
      </c>
      <c r="K138" s="144">
        <v>2</v>
      </c>
      <c r="L138" s="225">
        <v>0</v>
      </c>
      <c r="M138" s="225"/>
      <c r="N138" s="225">
        <f t="shared" si="10"/>
        <v>0</v>
      </c>
      <c r="O138" s="225"/>
      <c r="P138" s="225"/>
      <c r="Q138" s="225"/>
      <c r="R138" s="145"/>
      <c r="T138" s="146" t="s">
        <v>5</v>
      </c>
      <c r="U138" s="43" t="s">
        <v>37</v>
      </c>
      <c r="V138" s="147">
        <v>0.32900000000000001</v>
      </c>
      <c r="W138" s="147">
        <f t="shared" si="11"/>
        <v>0.65800000000000003</v>
      </c>
      <c r="X138" s="147">
        <v>0</v>
      </c>
      <c r="Y138" s="147">
        <f t="shared" si="12"/>
        <v>0</v>
      </c>
      <c r="Z138" s="147">
        <v>0</v>
      </c>
      <c r="AA138" s="148">
        <f t="shared" si="13"/>
        <v>0</v>
      </c>
      <c r="AR138" s="21" t="s">
        <v>163</v>
      </c>
      <c r="AT138" s="21" t="s">
        <v>165</v>
      </c>
      <c r="AU138" s="21" t="s">
        <v>130</v>
      </c>
      <c r="AY138" s="21" t="s">
        <v>164</v>
      </c>
      <c r="BE138" s="149">
        <f t="shared" si="14"/>
        <v>0</v>
      </c>
      <c r="BF138" s="149">
        <f t="shared" si="15"/>
        <v>0</v>
      </c>
      <c r="BG138" s="149">
        <f t="shared" si="16"/>
        <v>0</v>
      </c>
      <c r="BH138" s="149">
        <f t="shared" si="17"/>
        <v>0</v>
      </c>
      <c r="BI138" s="149">
        <f t="shared" si="18"/>
        <v>0</v>
      </c>
      <c r="BJ138" s="21" t="s">
        <v>80</v>
      </c>
      <c r="BK138" s="149">
        <f t="shared" si="19"/>
        <v>0</v>
      </c>
      <c r="BL138" s="21" t="s">
        <v>163</v>
      </c>
      <c r="BM138" s="21" t="s">
        <v>1826</v>
      </c>
    </row>
    <row r="139" spans="2:65" s="1" customFormat="1" ht="25.5" customHeight="1">
      <c r="B139" s="140"/>
      <c r="C139" s="141" t="s">
        <v>204</v>
      </c>
      <c r="D139" s="141" t="s">
        <v>165</v>
      </c>
      <c r="E139" s="142" t="s">
        <v>1827</v>
      </c>
      <c r="F139" s="224" t="s">
        <v>1828</v>
      </c>
      <c r="G139" s="224"/>
      <c r="H139" s="224"/>
      <c r="I139" s="224"/>
      <c r="J139" s="143" t="s">
        <v>569</v>
      </c>
      <c r="K139" s="144">
        <v>2</v>
      </c>
      <c r="L139" s="225">
        <v>0</v>
      </c>
      <c r="M139" s="225"/>
      <c r="N139" s="225">
        <f t="shared" si="10"/>
        <v>0</v>
      </c>
      <c r="O139" s="225"/>
      <c r="P139" s="225"/>
      <c r="Q139" s="225"/>
      <c r="R139" s="145"/>
      <c r="T139" s="146" t="s">
        <v>5</v>
      </c>
      <c r="U139" s="43" t="s">
        <v>37</v>
      </c>
      <c r="V139" s="147">
        <v>0.88300000000000001</v>
      </c>
      <c r="W139" s="147">
        <f t="shared" si="11"/>
        <v>1.766</v>
      </c>
      <c r="X139" s="147">
        <v>0</v>
      </c>
      <c r="Y139" s="147">
        <f t="shared" si="12"/>
        <v>0</v>
      </c>
      <c r="Z139" s="147">
        <v>0</v>
      </c>
      <c r="AA139" s="148">
        <f t="shared" si="13"/>
        <v>0</v>
      </c>
      <c r="AR139" s="21" t="s">
        <v>163</v>
      </c>
      <c r="AT139" s="21" t="s">
        <v>165</v>
      </c>
      <c r="AU139" s="21" t="s">
        <v>130</v>
      </c>
      <c r="AY139" s="21" t="s">
        <v>164</v>
      </c>
      <c r="BE139" s="149">
        <f t="shared" si="14"/>
        <v>0</v>
      </c>
      <c r="BF139" s="149">
        <f t="shared" si="15"/>
        <v>0</v>
      </c>
      <c r="BG139" s="149">
        <f t="shared" si="16"/>
        <v>0</v>
      </c>
      <c r="BH139" s="149">
        <f t="shared" si="17"/>
        <v>0</v>
      </c>
      <c r="BI139" s="149">
        <f t="shared" si="18"/>
        <v>0</v>
      </c>
      <c r="BJ139" s="21" t="s">
        <v>80</v>
      </c>
      <c r="BK139" s="149">
        <f t="shared" si="19"/>
        <v>0</v>
      </c>
      <c r="BL139" s="21" t="s">
        <v>163</v>
      </c>
      <c r="BM139" s="21" t="s">
        <v>1829</v>
      </c>
    </row>
    <row r="140" spans="2:65" s="1" customFormat="1" ht="25.5" customHeight="1">
      <c r="B140" s="140"/>
      <c r="C140" s="141" t="s">
        <v>646</v>
      </c>
      <c r="D140" s="141" t="s">
        <v>165</v>
      </c>
      <c r="E140" s="142" t="s">
        <v>1830</v>
      </c>
      <c r="F140" s="224" t="s">
        <v>1831</v>
      </c>
      <c r="G140" s="224"/>
      <c r="H140" s="224"/>
      <c r="I140" s="224"/>
      <c r="J140" s="143" t="s">
        <v>569</v>
      </c>
      <c r="K140" s="144">
        <v>4</v>
      </c>
      <c r="L140" s="225">
        <v>0</v>
      </c>
      <c r="M140" s="225"/>
      <c r="N140" s="225">
        <f t="shared" si="10"/>
        <v>0</v>
      </c>
      <c r="O140" s="225"/>
      <c r="P140" s="225"/>
      <c r="Q140" s="225"/>
      <c r="R140" s="145"/>
      <c r="T140" s="146" t="s">
        <v>5</v>
      </c>
      <c r="U140" s="43" t="s">
        <v>37</v>
      </c>
      <c r="V140" s="147">
        <v>0.623</v>
      </c>
      <c r="W140" s="147">
        <f t="shared" si="11"/>
        <v>2.492</v>
      </c>
      <c r="X140" s="147">
        <v>0</v>
      </c>
      <c r="Y140" s="147">
        <f t="shared" si="12"/>
        <v>0</v>
      </c>
      <c r="Z140" s="147">
        <v>0</v>
      </c>
      <c r="AA140" s="148">
        <f t="shared" si="13"/>
        <v>0</v>
      </c>
      <c r="AR140" s="21" t="s">
        <v>163</v>
      </c>
      <c r="AT140" s="21" t="s">
        <v>165</v>
      </c>
      <c r="AU140" s="21" t="s">
        <v>130</v>
      </c>
      <c r="AY140" s="21" t="s">
        <v>164</v>
      </c>
      <c r="BE140" s="149">
        <f t="shared" si="14"/>
        <v>0</v>
      </c>
      <c r="BF140" s="149">
        <f t="shared" si="15"/>
        <v>0</v>
      </c>
      <c r="BG140" s="149">
        <f t="shared" si="16"/>
        <v>0</v>
      </c>
      <c r="BH140" s="149">
        <f t="shared" si="17"/>
        <v>0</v>
      </c>
      <c r="BI140" s="149">
        <f t="shared" si="18"/>
        <v>0</v>
      </c>
      <c r="BJ140" s="21" t="s">
        <v>80</v>
      </c>
      <c r="BK140" s="149">
        <f t="shared" si="19"/>
        <v>0</v>
      </c>
      <c r="BL140" s="21" t="s">
        <v>163</v>
      </c>
      <c r="BM140" s="21" t="s">
        <v>1832</v>
      </c>
    </row>
    <row r="141" spans="2:65" s="1" customFormat="1" ht="25.5" customHeight="1">
      <c r="B141" s="140"/>
      <c r="C141" s="141" t="s">
        <v>605</v>
      </c>
      <c r="D141" s="141" t="s">
        <v>165</v>
      </c>
      <c r="E141" s="142" t="s">
        <v>1833</v>
      </c>
      <c r="F141" s="224" t="s">
        <v>1834</v>
      </c>
      <c r="G141" s="224"/>
      <c r="H141" s="224"/>
      <c r="I141" s="224"/>
      <c r="J141" s="143" t="s">
        <v>569</v>
      </c>
      <c r="K141" s="144">
        <v>2</v>
      </c>
      <c r="L141" s="225">
        <v>0</v>
      </c>
      <c r="M141" s="225"/>
      <c r="N141" s="225">
        <f t="shared" si="10"/>
        <v>0</v>
      </c>
      <c r="O141" s="225"/>
      <c r="P141" s="225"/>
      <c r="Q141" s="225"/>
      <c r="R141" s="145"/>
      <c r="T141" s="146" t="s">
        <v>5</v>
      </c>
      <c r="U141" s="43" t="s">
        <v>37</v>
      </c>
      <c r="V141" s="147">
        <v>1.2430000000000001</v>
      </c>
      <c r="W141" s="147">
        <f t="shared" si="11"/>
        <v>2.4860000000000002</v>
      </c>
      <c r="X141" s="147">
        <v>0</v>
      </c>
      <c r="Y141" s="147">
        <f t="shared" si="12"/>
        <v>0</v>
      </c>
      <c r="Z141" s="147">
        <v>0</v>
      </c>
      <c r="AA141" s="148">
        <f t="shared" si="13"/>
        <v>0</v>
      </c>
      <c r="AR141" s="21" t="s">
        <v>163</v>
      </c>
      <c r="AT141" s="21" t="s">
        <v>165</v>
      </c>
      <c r="AU141" s="21" t="s">
        <v>130</v>
      </c>
      <c r="AY141" s="21" t="s">
        <v>164</v>
      </c>
      <c r="BE141" s="149">
        <f t="shared" si="14"/>
        <v>0</v>
      </c>
      <c r="BF141" s="149">
        <f t="shared" si="15"/>
        <v>0</v>
      </c>
      <c r="BG141" s="149">
        <f t="shared" si="16"/>
        <v>0</v>
      </c>
      <c r="BH141" s="149">
        <f t="shared" si="17"/>
        <v>0</v>
      </c>
      <c r="BI141" s="149">
        <f t="shared" si="18"/>
        <v>0</v>
      </c>
      <c r="BJ141" s="21" t="s">
        <v>80</v>
      </c>
      <c r="BK141" s="149">
        <f t="shared" si="19"/>
        <v>0</v>
      </c>
      <c r="BL141" s="21" t="s">
        <v>163</v>
      </c>
      <c r="BM141" s="21" t="s">
        <v>1835</v>
      </c>
    </row>
    <row r="142" spans="2:65" s="1" customFormat="1" ht="25.5" customHeight="1">
      <c r="B142" s="140"/>
      <c r="C142" s="141" t="s">
        <v>610</v>
      </c>
      <c r="D142" s="141" t="s">
        <v>165</v>
      </c>
      <c r="E142" s="142" t="s">
        <v>1836</v>
      </c>
      <c r="F142" s="224" t="s">
        <v>1837</v>
      </c>
      <c r="G142" s="224"/>
      <c r="H142" s="224"/>
      <c r="I142" s="224"/>
      <c r="J142" s="143" t="s">
        <v>569</v>
      </c>
      <c r="K142" s="144">
        <v>2</v>
      </c>
      <c r="L142" s="225">
        <v>0</v>
      </c>
      <c r="M142" s="225"/>
      <c r="N142" s="225">
        <f t="shared" si="10"/>
        <v>0</v>
      </c>
      <c r="O142" s="225"/>
      <c r="P142" s="225"/>
      <c r="Q142" s="225"/>
      <c r="R142" s="145"/>
      <c r="T142" s="146" t="s">
        <v>5</v>
      </c>
      <c r="U142" s="43" t="s">
        <v>37</v>
      </c>
      <c r="V142" s="147">
        <v>2.8010000000000002</v>
      </c>
      <c r="W142" s="147">
        <f t="shared" si="11"/>
        <v>5.6020000000000003</v>
      </c>
      <c r="X142" s="147">
        <v>0</v>
      </c>
      <c r="Y142" s="147">
        <f t="shared" si="12"/>
        <v>0</v>
      </c>
      <c r="Z142" s="147">
        <v>0</v>
      </c>
      <c r="AA142" s="148">
        <f t="shared" si="13"/>
        <v>0</v>
      </c>
      <c r="AR142" s="21" t="s">
        <v>163</v>
      </c>
      <c r="AT142" s="21" t="s">
        <v>165</v>
      </c>
      <c r="AU142" s="21" t="s">
        <v>130</v>
      </c>
      <c r="AY142" s="21" t="s">
        <v>164</v>
      </c>
      <c r="BE142" s="149">
        <f t="shared" si="14"/>
        <v>0</v>
      </c>
      <c r="BF142" s="149">
        <f t="shared" si="15"/>
        <v>0</v>
      </c>
      <c r="BG142" s="149">
        <f t="shared" si="16"/>
        <v>0</v>
      </c>
      <c r="BH142" s="149">
        <f t="shared" si="17"/>
        <v>0</v>
      </c>
      <c r="BI142" s="149">
        <f t="shared" si="18"/>
        <v>0</v>
      </c>
      <c r="BJ142" s="21" t="s">
        <v>80</v>
      </c>
      <c r="BK142" s="149">
        <f t="shared" si="19"/>
        <v>0</v>
      </c>
      <c r="BL142" s="21" t="s">
        <v>163</v>
      </c>
      <c r="BM142" s="21" t="s">
        <v>1838</v>
      </c>
    </row>
    <row r="143" spans="2:65" s="1" customFormat="1" ht="25.5" customHeight="1">
      <c r="B143" s="140"/>
      <c r="C143" s="141" t="s">
        <v>597</v>
      </c>
      <c r="D143" s="141" t="s">
        <v>165</v>
      </c>
      <c r="E143" s="142" t="s">
        <v>1839</v>
      </c>
      <c r="F143" s="224" t="s">
        <v>1840</v>
      </c>
      <c r="G143" s="224"/>
      <c r="H143" s="224"/>
      <c r="I143" s="224"/>
      <c r="J143" s="143" t="s">
        <v>569</v>
      </c>
      <c r="K143" s="144">
        <v>4</v>
      </c>
      <c r="L143" s="225">
        <v>0</v>
      </c>
      <c r="M143" s="225"/>
      <c r="N143" s="225">
        <f t="shared" si="10"/>
        <v>0</v>
      </c>
      <c r="O143" s="225"/>
      <c r="P143" s="225"/>
      <c r="Q143" s="225"/>
      <c r="R143" s="145"/>
      <c r="T143" s="146" t="s">
        <v>5</v>
      </c>
      <c r="U143" s="43" t="s">
        <v>37</v>
      </c>
      <c r="V143" s="147">
        <v>0.10199999999999999</v>
      </c>
      <c r="W143" s="147">
        <f t="shared" si="11"/>
        <v>0.40799999999999997</v>
      </c>
      <c r="X143" s="147">
        <v>0</v>
      </c>
      <c r="Y143" s="147">
        <f t="shared" si="12"/>
        <v>0</v>
      </c>
      <c r="Z143" s="147">
        <v>0</v>
      </c>
      <c r="AA143" s="148">
        <f t="shared" si="13"/>
        <v>0</v>
      </c>
      <c r="AR143" s="21" t="s">
        <v>163</v>
      </c>
      <c r="AT143" s="21" t="s">
        <v>165</v>
      </c>
      <c r="AU143" s="21" t="s">
        <v>130</v>
      </c>
      <c r="AY143" s="21" t="s">
        <v>164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21" t="s">
        <v>80</v>
      </c>
      <c r="BK143" s="149">
        <f t="shared" si="19"/>
        <v>0</v>
      </c>
      <c r="BL143" s="21" t="s">
        <v>163</v>
      </c>
      <c r="BM143" s="21" t="s">
        <v>1841</v>
      </c>
    </row>
    <row r="144" spans="2:65" s="1" customFormat="1" ht="25.5" customHeight="1">
      <c r="B144" s="140"/>
      <c r="C144" s="141" t="s">
        <v>601</v>
      </c>
      <c r="D144" s="141" t="s">
        <v>165</v>
      </c>
      <c r="E144" s="142" t="s">
        <v>1842</v>
      </c>
      <c r="F144" s="224" t="s">
        <v>1843</v>
      </c>
      <c r="G144" s="224"/>
      <c r="H144" s="224"/>
      <c r="I144" s="224"/>
      <c r="J144" s="143" t="s">
        <v>569</v>
      </c>
      <c r="K144" s="144">
        <v>2</v>
      </c>
      <c r="L144" s="225">
        <v>0</v>
      </c>
      <c r="M144" s="225"/>
      <c r="N144" s="225">
        <f t="shared" si="10"/>
        <v>0</v>
      </c>
      <c r="O144" s="225"/>
      <c r="P144" s="225"/>
      <c r="Q144" s="225"/>
      <c r="R144" s="145"/>
      <c r="T144" s="146" t="s">
        <v>5</v>
      </c>
      <c r="U144" s="43" t="s">
        <v>37</v>
      </c>
      <c r="V144" s="147">
        <v>0.45200000000000001</v>
      </c>
      <c r="W144" s="147">
        <f t="shared" si="11"/>
        <v>0.90400000000000003</v>
      </c>
      <c r="X144" s="147">
        <v>0</v>
      </c>
      <c r="Y144" s="147">
        <f t="shared" si="12"/>
        <v>0</v>
      </c>
      <c r="Z144" s="147">
        <v>0</v>
      </c>
      <c r="AA144" s="148">
        <f t="shared" si="13"/>
        <v>0</v>
      </c>
      <c r="AR144" s="21" t="s">
        <v>163</v>
      </c>
      <c r="AT144" s="21" t="s">
        <v>165</v>
      </c>
      <c r="AU144" s="21" t="s">
        <v>130</v>
      </c>
      <c r="AY144" s="21" t="s">
        <v>164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21" t="s">
        <v>80</v>
      </c>
      <c r="BK144" s="149">
        <f t="shared" si="19"/>
        <v>0</v>
      </c>
      <c r="BL144" s="21" t="s">
        <v>163</v>
      </c>
      <c r="BM144" s="21" t="s">
        <v>1844</v>
      </c>
    </row>
    <row r="145" spans="2:65" s="1" customFormat="1" ht="25.5" customHeight="1">
      <c r="B145" s="140"/>
      <c r="C145" s="141" t="s">
        <v>582</v>
      </c>
      <c r="D145" s="141" t="s">
        <v>165</v>
      </c>
      <c r="E145" s="142" t="s">
        <v>1845</v>
      </c>
      <c r="F145" s="224" t="s">
        <v>1846</v>
      </c>
      <c r="G145" s="224"/>
      <c r="H145" s="224"/>
      <c r="I145" s="224"/>
      <c r="J145" s="143" t="s">
        <v>569</v>
      </c>
      <c r="K145" s="144">
        <v>2</v>
      </c>
      <c r="L145" s="225">
        <v>0</v>
      </c>
      <c r="M145" s="225"/>
      <c r="N145" s="225">
        <f t="shared" si="10"/>
        <v>0</v>
      </c>
      <c r="O145" s="225"/>
      <c r="P145" s="225"/>
      <c r="Q145" s="225"/>
      <c r="R145" s="145"/>
      <c r="T145" s="146" t="s">
        <v>5</v>
      </c>
      <c r="U145" s="43" t="s">
        <v>37</v>
      </c>
      <c r="V145" s="147">
        <v>0.78900000000000003</v>
      </c>
      <c r="W145" s="147">
        <f t="shared" si="11"/>
        <v>1.5780000000000001</v>
      </c>
      <c r="X145" s="147">
        <v>0</v>
      </c>
      <c r="Y145" s="147">
        <f t="shared" si="12"/>
        <v>0</v>
      </c>
      <c r="Z145" s="147">
        <v>0</v>
      </c>
      <c r="AA145" s="148">
        <f t="shared" si="13"/>
        <v>0</v>
      </c>
      <c r="AR145" s="21" t="s">
        <v>163</v>
      </c>
      <c r="AT145" s="21" t="s">
        <v>165</v>
      </c>
      <c r="AU145" s="21" t="s">
        <v>130</v>
      </c>
      <c r="AY145" s="21" t="s">
        <v>164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21" t="s">
        <v>80</v>
      </c>
      <c r="BK145" s="149">
        <f t="shared" si="19"/>
        <v>0</v>
      </c>
      <c r="BL145" s="21" t="s">
        <v>163</v>
      </c>
      <c r="BM145" s="21" t="s">
        <v>1847</v>
      </c>
    </row>
    <row r="146" spans="2:65" s="1" customFormat="1" ht="25.5" customHeight="1">
      <c r="B146" s="140"/>
      <c r="C146" s="141" t="s">
        <v>187</v>
      </c>
      <c r="D146" s="141" t="s">
        <v>165</v>
      </c>
      <c r="E146" s="142" t="s">
        <v>1848</v>
      </c>
      <c r="F146" s="224" t="s">
        <v>1849</v>
      </c>
      <c r="G146" s="224"/>
      <c r="H146" s="224"/>
      <c r="I146" s="224"/>
      <c r="J146" s="143" t="s">
        <v>368</v>
      </c>
      <c r="K146" s="144">
        <v>496</v>
      </c>
      <c r="L146" s="225">
        <v>0</v>
      </c>
      <c r="M146" s="225"/>
      <c r="N146" s="225">
        <f t="shared" si="10"/>
        <v>0</v>
      </c>
      <c r="O146" s="225"/>
      <c r="P146" s="225"/>
      <c r="Q146" s="225"/>
      <c r="R146" s="145"/>
      <c r="T146" s="146" t="s">
        <v>5</v>
      </c>
      <c r="U146" s="43" t="s">
        <v>37</v>
      </c>
      <c r="V146" s="147">
        <v>5.0999999999999997E-2</v>
      </c>
      <c r="W146" s="147">
        <f t="shared" si="11"/>
        <v>25.295999999999999</v>
      </c>
      <c r="X146" s="147">
        <v>0</v>
      </c>
      <c r="Y146" s="147">
        <f t="shared" si="12"/>
        <v>0</v>
      </c>
      <c r="Z146" s="147">
        <v>0</v>
      </c>
      <c r="AA146" s="148">
        <f t="shared" si="13"/>
        <v>0</v>
      </c>
      <c r="AR146" s="21" t="s">
        <v>163</v>
      </c>
      <c r="AT146" s="21" t="s">
        <v>165</v>
      </c>
      <c r="AU146" s="21" t="s">
        <v>130</v>
      </c>
      <c r="AY146" s="21" t="s">
        <v>164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21" t="s">
        <v>80</v>
      </c>
      <c r="BK146" s="149">
        <f t="shared" si="19"/>
        <v>0</v>
      </c>
      <c r="BL146" s="21" t="s">
        <v>163</v>
      </c>
      <c r="BM146" s="21" t="s">
        <v>1850</v>
      </c>
    </row>
    <row r="147" spans="2:65" s="1" customFormat="1" ht="38.25" customHeight="1">
      <c r="B147" s="140"/>
      <c r="C147" s="141" t="s">
        <v>588</v>
      </c>
      <c r="D147" s="141" t="s">
        <v>165</v>
      </c>
      <c r="E147" s="142" t="s">
        <v>1851</v>
      </c>
      <c r="F147" s="224" t="s">
        <v>1852</v>
      </c>
      <c r="G147" s="224"/>
      <c r="H147" s="224"/>
      <c r="I147" s="224"/>
      <c r="J147" s="143" t="s">
        <v>569</v>
      </c>
      <c r="K147" s="144">
        <v>12</v>
      </c>
      <c r="L147" s="225">
        <v>0</v>
      </c>
      <c r="M147" s="225"/>
      <c r="N147" s="225">
        <f t="shared" si="10"/>
        <v>0</v>
      </c>
      <c r="O147" s="225"/>
      <c r="P147" s="225"/>
      <c r="Q147" s="225"/>
      <c r="R147" s="145"/>
      <c r="T147" s="146" t="s">
        <v>5</v>
      </c>
      <c r="U147" s="43" t="s">
        <v>37</v>
      </c>
      <c r="V147" s="147">
        <v>4.0000000000000001E-3</v>
      </c>
      <c r="W147" s="147">
        <f t="shared" si="11"/>
        <v>4.8000000000000001E-2</v>
      </c>
      <c r="X147" s="147">
        <v>0</v>
      </c>
      <c r="Y147" s="147">
        <f t="shared" si="12"/>
        <v>0</v>
      </c>
      <c r="Z147" s="147">
        <v>0</v>
      </c>
      <c r="AA147" s="148">
        <f t="shared" si="13"/>
        <v>0</v>
      </c>
      <c r="AR147" s="21" t="s">
        <v>163</v>
      </c>
      <c r="AT147" s="21" t="s">
        <v>165</v>
      </c>
      <c r="AU147" s="21" t="s">
        <v>130</v>
      </c>
      <c r="AY147" s="21" t="s">
        <v>164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21" t="s">
        <v>80</v>
      </c>
      <c r="BK147" s="149">
        <f t="shared" si="19"/>
        <v>0</v>
      </c>
      <c r="BL147" s="21" t="s">
        <v>163</v>
      </c>
      <c r="BM147" s="21" t="s">
        <v>1853</v>
      </c>
    </row>
    <row r="148" spans="2:65" s="10" customFormat="1" ht="16.5" customHeight="1">
      <c r="B148" s="154"/>
      <c r="C148" s="155"/>
      <c r="D148" s="155"/>
      <c r="E148" s="156" t="s">
        <v>5</v>
      </c>
      <c r="F148" s="257" t="s">
        <v>653</v>
      </c>
      <c r="G148" s="258"/>
      <c r="H148" s="258"/>
      <c r="I148" s="258"/>
      <c r="J148" s="155"/>
      <c r="K148" s="157">
        <v>12</v>
      </c>
      <c r="L148" s="155"/>
      <c r="M148" s="155"/>
      <c r="N148" s="155"/>
      <c r="O148" s="155"/>
      <c r="P148" s="155"/>
      <c r="Q148" s="155"/>
      <c r="R148" s="158"/>
      <c r="T148" s="159"/>
      <c r="U148" s="155"/>
      <c r="V148" s="155"/>
      <c r="W148" s="155"/>
      <c r="X148" s="155"/>
      <c r="Y148" s="155"/>
      <c r="Z148" s="155"/>
      <c r="AA148" s="160"/>
      <c r="AT148" s="161" t="s">
        <v>371</v>
      </c>
      <c r="AU148" s="161" t="s">
        <v>130</v>
      </c>
      <c r="AV148" s="10" t="s">
        <v>130</v>
      </c>
      <c r="AW148" s="10" t="s">
        <v>30</v>
      </c>
      <c r="AX148" s="10" t="s">
        <v>80</v>
      </c>
      <c r="AY148" s="161" t="s">
        <v>164</v>
      </c>
    </row>
    <row r="149" spans="2:65" s="1" customFormat="1" ht="38.25" customHeight="1">
      <c r="B149" s="140"/>
      <c r="C149" s="141" t="s">
        <v>593</v>
      </c>
      <c r="D149" s="141" t="s">
        <v>165</v>
      </c>
      <c r="E149" s="142" t="s">
        <v>1854</v>
      </c>
      <c r="F149" s="224" t="s">
        <v>1855</v>
      </c>
      <c r="G149" s="224"/>
      <c r="H149" s="224"/>
      <c r="I149" s="224"/>
      <c r="J149" s="143" t="s">
        <v>569</v>
      </c>
      <c r="K149" s="144">
        <v>6</v>
      </c>
      <c r="L149" s="225">
        <v>0</v>
      </c>
      <c r="M149" s="225"/>
      <c r="N149" s="225">
        <f>ROUND(L149*K149,2)</f>
        <v>0</v>
      </c>
      <c r="O149" s="225"/>
      <c r="P149" s="225"/>
      <c r="Q149" s="225"/>
      <c r="R149" s="145"/>
      <c r="T149" s="146" t="s">
        <v>5</v>
      </c>
      <c r="U149" s="43" t="s">
        <v>37</v>
      </c>
      <c r="V149" s="147">
        <v>1.7000000000000001E-2</v>
      </c>
      <c r="W149" s="147">
        <f>V149*K149</f>
        <v>0.10200000000000001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1" t="s">
        <v>163</v>
      </c>
      <c r="AT149" s="21" t="s">
        <v>165</v>
      </c>
      <c r="AU149" s="21" t="s">
        <v>130</v>
      </c>
      <c r="AY149" s="21" t="s">
        <v>164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1" t="s">
        <v>80</v>
      </c>
      <c r="BK149" s="149">
        <f>ROUND(L149*K149,2)</f>
        <v>0</v>
      </c>
      <c r="BL149" s="21" t="s">
        <v>163</v>
      </c>
      <c r="BM149" s="21" t="s">
        <v>1856</v>
      </c>
    </row>
    <row r="150" spans="2:65" s="10" customFormat="1" ht="16.5" customHeight="1">
      <c r="B150" s="154"/>
      <c r="C150" s="155"/>
      <c r="D150" s="155"/>
      <c r="E150" s="156" t="s">
        <v>5</v>
      </c>
      <c r="F150" s="257" t="s">
        <v>1857</v>
      </c>
      <c r="G150" s="258"/>
      <c r="H150" s="258"/>
      <c r="I150" s="258"/>
      <c r="J150" s="155"/>
      <c r="K150" s="157">
        <v>6</v>
      </c>
      <c r="L150" s="155"/>
      <c r="M150" s="155"/>
      <c r="N150" s="155"/>
      <c r="O150" s="155"/>
      <c r="P150" s="155"/>
      <c r="Q150" s="155"/>
      <c r="R150" s="158"/>
      <c r="T150" s="159"/>
      <c r="U150" s="155"/>
      <c r="V150" s="155"/>
      <c r="W150" s="155"/>
      <c r="X150" s="155"/>
      <c r="Y150" s="155"/>
      <c r="Z150" s="155"/>
      <c r="AA150" s="160"/>
      <c r="AT150" s="161" t="s">
        <v>371</v>
      </c>
      <c r="AU150" s="161" t="s">
        <v>130</v>
      </c>
      <c r="AV150" s="10" t="s">
        <v>130</v>
      </c>
      <c r="AW150" s="10" t="s">
        <v>30</v>
      </c>
      <c r="AX150" s="10" t="s">
        <v>80</v>
      </c>
      <c r="AY150" s="161" t="s">
        <v>164</v>
      </c>
    </row>
    <row r="151" spans="2:65" s="1" customFormat="1" ht="38.25" customHeight="1">
      <c r="B151" s="140"/>
      <c r="C151" s="141" t="s">
        <v>577</v>
      </c>
      <c r="D151" s="141" t="s">
        <v>165</v>
      </c>
      <c r="E151" s="142" t="s">
        <v>1858</v>
      </c>
      <c r="F151" s="224" t="s">
        <v>1859</v>
      </c>
      <c r="G151" s="224"/>
      <c r="H151" s="224"/>
      <c r="I151" s="224"/>
      <c r="J151" s="143" t="s">
        <v>569</v>
      </c>
      <c r="K151" s="144">
        <v>6</v>
      </c>
      <c r="L151" s="225">
        <v>0</v>
      </c>
      <c r="M151" s="225"/>
      <c r="N151" s="225">
        <f>ROUND(L151*K151,2)</f>
        <v>0</v>
      </c>
      <c r="O151" s="225"/>
      <c r="P151" s="225"/>
      <c r="Q151" s="225"/>
      <c r="R151" s="145"/>
      <c r="T151" s="146" t="s">
        <v>5</v>
      </c>
      <c r="U151" s="43" t="s">
        <v>37</v>
      </c>
      <c r="V151" s="147">
        <v>4.5999999999999999E-2</v>
      </c>
      <c r="W151" s="147">
        <f>V151*K151</f>
        <v>0.27600000000000002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1" t="s">
        <v>163</v>
      </c>
      <c r="AT151" s="21" t="s">
        <v>165</v>
      </c>
      <c r="AU151" s="21" t="s">
        <v>130</v>
      </c>
      <c r="AY151" s="21" t="s">
        <v>164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1" t="s">
        <v>80</v>
      </c>
      <c r="BK151" s="149">
        <f>ROUND(L151*K151,2)</f>
        <v>0</v>
      </c>
      <c r="BL151" s="21" t="s">
        <v>163</v>
      </c>
      <c r="BM151" s="21" t="s">
        <v>1860</v>
      </c>
    </row>
    <row r="152" spans="2:65" s="10" customFormat="1" ht="16.5" customHeight="1">
      <c r="B152" s="154"/>
      <c r="C152" s="155"/>
      <c r="D152" s="155"/>
      <c r="E152" s="156" t="s">
        <v>5</v>
      </c>
      <c r="F152" s="257" t="s">
        <v>1857</v>
      </c>
      <c r="G152" s="258"/>
      <c r="H152" s="258"/>
      <c r="I152" s="258"/>
      <c r="J152" s="155"/>
      <c r="K152" s="157">
        <v>6</v>
      </c>
      <c r="L152" s="155"/>
      <c r="M152" s="155"/>
      <c r="N152" s="155"/>
      <c r="O152" s="155"/>
      <c r="P152" s="155"/>
      <c r="Q152" s="155"/>
      <c r="R152" s="158"/>
      <c r="T152" s="159"/>
      <c r="U152" s="155"/>
      <c r="V152" s="155"/>
      <c r="W152" s="155"/>
      <c r="X152" s="155"/>
      <c r="Y152" s="155"/>
      <c r="Z152" s="155"/>
      <c r="AA152" s="160"/>
      <c r="AT152" s="161" t="s">
        <v>371</v>
      </c>
      <c r="AU152" s="161" t="s">
        <v>130</v>
      </c>
      <c r="AV152" s="10" t="s">
        <v>130</v>
      </c>
      <c r="AW152" s="10" t="s">
        <v>30</v>
      </c>
      <c r="AX152" s="10" t="s">
        <v>80</v>
      </c>
      <c r="AY152" s="161" t="s">
        <v>164</v>
      </c>
    </row>
    <row r="153" spans="2:65" s="1" customFormat="1" ht="38.25" customHeight="1">
      <c r="B153" s="140"/>
      <c r="C153" s="141" t="s">
        <v>572</v>
      </c>
      <c r="D153" s="141" t="s">
        <v>165</v>
      </c>
      <c r="E153" s="142" t="s">
        <v>1861</v>
      </c>
      <c r="F153" s="224" t="s">
        <v>1862</v>
      </c>
      <c r="G153" s="224"/>
      <c r="H153" s="224"/>
      <c r="I153" s="224"/>
      <c r="J153" s="143" t="s">
        <v>569</v>
      </c>
      <c r="K153" s="144">
        <v>12</v>
      </c>
      <c r="L153" s="225">
        <v>0</v>
      </c>
      <c r="M153" s="225"/>
      <c r="N153" s="225">
        <f>ROUND(L153*K153,2)</f>
        <v>0</v>
      </c>
      <c r="O153" s="225"/>
      <c r="P153" s="225"/>
      <c r="Q153" s="225"/>
      <c r="R153" s="145"/>
      <c r="T153" s="146" t="s">
        <v>5</v>
      </c>
      <c r="U153" s="43" t="s">
        <v>37</v>
      </c>
      <c r="V153" s="147">
        <v>3.0000000000000001E-3</v>
      </c>
      <c r="W153" s="147">
        <f>V153*K153</f>
        <v>3.6000000000000004E-2</v>
      </c>
      <c r="X153" s="147">
        <v>0</v>
      </c>
      <c r="Y153" s="147">
        <f>X153*K153</f>
        <v>0</v>
      </c>
      <c r="Z153" s="147">
        <v>0</v>
      </c>
      <c r="AA153" s="148">
        <f>Z153*K153</f>
        <v>0</v>
      </c>
      <c r="AR153" s="21" t="s">
        <v>163</v>
      </c>
      <c r="AT153" s="21" t="s">
        <v>165</v>
      </c>
      <c r="AU153" s="21" t="s">
        <v>130</v>
      </c>
      <c r="AY153" s="21" t="s">
        <v>164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1" t="s">
        <v>80</v>
      </c>
      <c r="BK153" s="149">
        <f>ROUND(L153*K153,2)</f>
        <v>0</v>
      </c>
      <c r="BL153" s="21" t="s">
        <v>163</v>
      </c>
      <c r="BM153" s="21" t="s">
        <v>1863</v>
      </c>
    </row>
    <row r="154" spans="2:65" s="10" customFormat="1" ht="16.5" customHeight="1">
      <c r="B154" s="154"/>
      <c r="C154" s="155"/>
      <c r="D154" s="155"/>
      <c r="E154" s="156" t="s">
        <v>5</v>
      </c>
      <c r="F154" s="257" t="s">
        <v>653</v>
      </c>
      <c r="G154" s="258"/>
      <c r="H154" s="258"/>
      <c r="I154" s="258"/>
      <c r="J154" s="155"/>
      <c r="K154" s="157">
        <v>12</v>
      </c>
      <c r="L154" s="155"/>
      <c r="M154" s="155"/>
      <c r="N154" s="155"/>
      <c r="O154" s="155"/>
      <c r="P154" s="155"/>
      <c r="Q154" s="155"/>
      <c r="R154" s="158"/>
      <c r="T154" s="159"/>
      <c r="U154" s="155"/>
      <c r="V154" s="155"/>
      <c r="W154" s="155"/>
      <c r="X154" s="155"/>
      <c r="Y154" s="155"/>
      <c r="Z154" s="155"/>
      <c r="AA154" s="160"/>
      <c r="AT154" s="161" t="s">
        <v>371</v>
      </c>
      <c r="AU154" s="161" t="s">
        <v>130</v>
      </c>
      <c r="AV154" s="10" t="s">
        <v>130</v>
      </c>
      <c r="AW154" s="10" t="s">
        <v>30</v>
      </c>
      <c r="AX154" s="10" t="s">
        <v>80</v>
      </c>
      <c r="AY154" s="161" t="s">
        <v>164</v>
      </c>
    </row>
    <row r="155" spans="2:65" s="1" customFormat="1" ht="38.25" customHeight="1">
      <c r="B155" s="140"/>
      <c r="C155" s="141" t="s">
        <v>478</v>
      </c>
      <c r="D155" s="141" t="s">
        <v>165</v>
      </c>
      <c r="E155" s="142" t="s">
        <v>1864</v>
      </c>
      <c r="F155" s="224" t="s">
        <v>1865</v>
      </c>
      <c r="G155" s="224"/>
      <c r="H155" s="224"/>
      <c r="I155" s="224"/>
      <c r="J155" s="143" t="s">
        <v>569</v>
      </c>
      <c r="K155" s="144">
        <v>6</v>
      </c>
      <c r="L155" s="225">
        <v>0</v>
      </c>
      <c r="M155" s="225"/>
      <c r="N155" s="225">
        <f>ROUND(L155*K155,2)</f>
        <v>0</v>
      </c>
      <c r="O155" s="225"/>
      <c r="P155" s="225"/>
      <c r="Q155" s="225"/>
      <c r="R155" s="145"/>
      <c r="T155" s="146" t="s">
        <v>5</v>
      </c>
      <c r="U155" s="43" t="s">
        <v>37</v>
      </c>
      <c r="V155" s="147">
        <v>1.6E-2</v>
      </c>
      <c r="W155" s="147">
        <f>V155*K155</f>
        <v>9.6000000000000002E-2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21" t="s">
        <v>163</v>
      </c>
      <c r="AT155" s="21" t="s">
        <v>165</v>
      </c>
      <c r="AU155" s="21" t="s">
        <v>130</v>
      </c>
      <c r="AY155" s="21" t="s">
        <v>164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1" t="s">
        <v>80</v>
      </c>
      <c r="BK155" s="149">
        <f>ROUND(L155*K155,2)</f>
        <v>0</v>
      </c>
      <c r="BL155" s="21" t="s">
        <v>163</v>
      </c>
      <c r="BM155" s="21" t="s">
        <v>1866</v>
      </c>
    </row>
    <row r="156" spans="2:65" s="10" customFormat="1" ht="16.5" customHeight="1">
      <c r="B156" s="154"/>
      <c r="C156" s="155"/>
      <c r="D156" s="155"/>
      <c r="E156" s="156" t="s">
        <v>5</v>
      </c>
      <c r="F156" s="257" t="s">
        <v>1857</v>
      </c>
      <c r="G156" s="258"/>
      <c r="H156" s="258"/>
      <c r="I156" s="258"/>
      <c r="J156" s="155"/>
      <c r="K156" s="157">
        <v>6</v>
      </c>
      <c r="L156" s="155"/>
      <c r="M156" s="155"/>
      <c r="N156" s="155"/>
      <c r="O156" s="155"/>
      <c r="P156" s="155"/>
      <c r="Q156" s="155"/>
      <c r="R156" s="158"/>
      <c r="T156" s="159"/>
      <c r="U156" s="155"/>
      <c r="V156" s="155"/>
      <c r="W156" s="155"/>
      <c r="X156" s="155"/>
      <c r="Y156" s="155"/>
      <c r="Z156" s="155"/>
      <c r="AA156" s="160"/>
      <c r="AT156" s="161" t="s">
        <v>371</v>
      </c>
      <c r="AU156" s="161" t="s">
        <v>130</v>
      </c>
      <c r="AV156" s="10" t="s">
        <v>130</v>
      </c>
      <c r="AW156" s="10" t="s">
        <v>30</v>
      </c>
      <c r="AX156" s="10" t="s">
        <v>80</v>
      </c>
      <c r="AY156" s="161" t="s">
        <v>164</v>
      </c>
    </row>
    <row r="157" spans="2:65" s="1" customFormat="1" ht="38.25" customHeight="1">
      <c r="B157" s="140"/>
      <c r="C157" s="141" t="s">
        <v>496</v>
      </c>
      <c r="D157" s="141" t="s">
        <v>165</v>
      </c>
      <c r="E157" s="142" t="s">
        <v>1867</v>
      </c>
      <c r="F157" s="224" t="s">
        <v>1868</v>
      </c>
      <c r="G157" s="224"/>
      <c r="H157" s="224"/>
      <c r="I157" s="224"/>
      <c r="J157" s="143" t="s">
        <v>569</v>
      </c>
      <c r="K157" s="144">
        <v>6</v>
      </c>
      <c r="L157" s="225">
        <v>0</v>
      </c>
      <c r="M157" s="225"/>
      <c r="N157" s="225">
        <f>ROUND(L157*K157,2)</f>
        <v>0</v>
      </c>
      <c r="O157" s="225"/>
      <c r="P157" s="225"/>
      <c r="Q157" s="225"/>
      <c r="R157" s="145"/>
      <c r="T157" s="146" t="s">
        <v>5</v>
      </c>
      <c r="U157" s="43" t="s">
        <v>37</v>
      </c>
      <c r="V157" s="147">
        <v>5.0999999999999997E-2</v>
      </c>
      <c r="W157" s="147">
        <f>V157*K157</f>
        <v>0.30599999999999999</v>
      </c>
      <c r="X157" s="147">
        <v>0</v>
      </c>
      <c r="Y157" s="147">
        <f>X157*K157</f>
        <v>0</v>
      </c>
      <c r="Z157" s="147">
        <v>0</v>
      </c>
      <c r="AA157" s="148">
        <f>Z157*K157</f>
        <v>0</v>
      </c>
      <c r="AR157" s="21" t="s">
        <v>163</v>
      </c>
      <c r="AT157" s="21" t="s">
        <v>165</v>
      </c>
      <c r="AU157" s="21" t="s">
        <v>130</v>
      </c>
      <c r="AY157" s="21" t="s">
        <v>164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1" t="s">
        <v>80</v>
      </c>
      <c r="BK157" s="149">
        <f>ROUND(L157*K157,2)</f>
        <v>0</v>
      </c>
      <c r="BL157" s="21" t="s">
        <v>163</v>
      </c>
      <c r="BM157" s="21" t="s">
        <v>1869</v>
      </c>
    </row>
    <row r="158" spans="2:65" s="10" customFormat="1" ht="16.5" customHeight="1">
      <c r="B158" s="154"/>
      <c r="C158" s="155"/>
      <c r="D158" s="155"/>
      <c r="E158" s="156" t="s">
        <v>5</v>
      </c>
      <c r="F158" s="257" t="s">
        <v>1857</v>
      </c>
      <c r="G158" s="258"/>
      <c r="H158" s="258"/>
      <c r="I158" s="258"/>
      <c r="J158" s="155"/>
      <c r="K158" s="157">
        <v>6</v>
      </c>
      <c r="L158" s="155"/>
      <c r="M158" s="155"/>
      <c r="N158" s="155"/>
      <c r="O158" s="155"/>
      <c r="P158" s="155"/>
      <c r="Q158" s="155"/>
      <c r="R158" s="158"/>
      <c r="T158" s="159"/>
      <c r="U158" s="155"/>
      <c r="V158" s="155"/>
      <c r="W158" s="155"/>
      <c r="X158" s="155"/>
      <c r="Y158" s="155"/>
      <c r="Z158" s="155"/>
      <c r="AA158" s="160"/>
      <c r="AT158" s="161" t="s">
        <v>371</v>
      </c>
      <c r="AU158" s="161" t="s">
        <v>130</v>
      </c>
      <c r="AV158" s="10" t="s">
        <v>130</v>
      </c>
      <c r="AW158" s="10" t="s">
        <v>30</v>
      </c>
      <c r="AX158" s="10" t="s">
        <v>80</v>
      </c>
      <c r="AY158" s="161" t="s">
        <v>164</v>
      </c>
    </row>
    <row r="159" spans="2:65" s="1" customFormat="1" ht="25.5" customHeight="1">
      <c r="B159" s="140"/>
      <c r="C159" s="141" t="s">
        <v>492</v>
      </c>
      <c r="D159" s="141" t="s">
        <v>165</v>
      </c>
      <c r="E159" s="142" t="s">
        <v>1870</v>
      </c>
      <c r="F159" s="224" t="s">
        <v>1871</v>
      </c>
      <c r="G159" s="224"/>
      <c r="H159" s="224"/>
      <c r="I159" s="224"/>
      <c r="J159" s="143" t="s">
        <v>569</v>
      </c>
      <c r="K159" s="144">
        <v>12</v>
      </c>
      <c r="L159" s="225">
        <v>0</v>
      </c>
      <c r="M159" s="225"/>
      <c r="N159" s="225">
        <f>ROUND(L159*K159,2)</f>
        <v>0</v>
      </c>
      <c r="O159" s="225"/>
      <c r="P159" s="225"/>
      <c r="Q159" s="225"/>
      <c r="R159" s="145"/>
      <c r="T159" s="146" t="s">
        <v>5</v>
      </c>
      <c r="U159" s="43" t="s">
        <v>37</v>
      </c>
      <c r="V159" s="147">
        <v>5.0000000000000001E-3</v>
      </c>
      <c r="W159" s="147">
        <f>V159*K159</f>
        <v>0.06</v>
      </c>
      <c r="X159" s="147">
        <v>0</v>
      </c>
      <c r="Y159" s="147">
        <f>X159*K159</f>
        <v>0</v>
      </c>
      <c r="Z159" s="147">
        <v>0</v>
      </c>
      <c r="AA159" s="148">
        <f>Z159*K159</f>
        <v>0</v>
      </c>
      <c r="AR159" s="21" t="s">
        <v>163</v>
      </c>
      <c r="AT159" s="21" t="s">
        <v>165</v>
      </c>
      <c r="AU159" s="21" t="s">
        <v>130</v>
      </c>
      <c r="AY159" s="21" t="s">
        <v>164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1" t="s">
        <v>80</v>
      </c>
      <c r="BK159" s="149">
        <f>ROUND(L159*K159,2)</f>
        <v>0</v>
      </c>
      <c r="BL159" s="21" t="s">
        <v>163</v>
      </c>
      <c r="BM159" s="21" t="s">
        <v>1872</v>
      </c>
    </row>
    <row r="160" spans="2:65" s="10" customFormat="1" ht="16.5" customHeight="1">
      <c r="B160" s="154"/>
      <c r="C160" s="155"/>
      <c r="D160" s="155"/>
      <c r="E160" s="156" t="s">
        <v>5</v>
      </c>
      <c r="F160" s="257" t="s">
        <v>653</v>
      </c>
      <c r="G160" s="258"/>
      <c r="H160" s="258"/>
      <c r="I160" s="258"/>
      <c r="J160" s="155"/>
      <c r="K160" s="157">
        <v>12</v>
      </c>
      <c r="L160" s="155"/>
      <c r="M160" s="155"/>
      <c r="N160" s="155"/>
      <c r="O160" s="155"/>
      <c r="P160" s="155"/>
      <c r="Q160" s="155"/>
      <c r="R160" s="158"/>
      <c r="T160" s="159"/>
      <c r="U160" s="155"/>
      <c r="V160" s="155"/>
      <c r="W160" s="155"/>
      <c r="X160" s="155"/>
      <c r="Y160" s="155"/>
      <c r="Z160" s="155"/>
      <c r="AA160" s="160"/>
      <c r="AT160" s="161" t="s">
        <v>371</v>
      </c>
      <c r="AU160" s="161" t="s">
        <v>130</v>
      </c>
      <c r="AV160" s="10" t="s">
        <v>130</v>
      </c>
      <c r="AW160" s="10" t="s">
        <v>30</v>
      </c>
      <c r="AX160" s="10" t="s">
        <v>80</v>
      </c>
      <c r="AY160" s="161" t="s">
        <v>164</v>
      </c>
    </row>
    <row r="161" spans="2:65" s="1" customFormat="1" ht="25.5" customHeight="1">
      <c r="B161" s="140"/>
      <c r="C161" s="141" t="s">
        <v>500</v>
      </c>
      <c r="D161" s="141" t="s">
        <v>165</v>
      </c>
      <c r="E161" s="142" t="s">
        <v>1873</v>
      </c>
      <c r="F161" s="224" t="s">
        <v>1874</v>
      </c>
      <c r="G161" s="224"/>
      <c r="H161" s="224"/>
      <c r="I161" s="224"/>
      <c r="J161" s="143" t="s">
        <v>569</v>
      </c>
      <c r="K161" s="144">
        <v>6</v>
      </c>
      <c r="L161" s="225">
        <v>0</v>
      </c>
      <c r="M161" s="225"/>
      <c r="N161" s="225">
        <f>ROUND(L161*K161,2)</f>
        <v>0</v>
      </c>
      <c r="O161" s="225"/>
      <c r="P161" s="225"/>
      <c r="Q161" s="225"/>
      <c r="R161" s="145"/>
      <c r="T161" s="146" t="s">
        <v>5</v>
      </c>
      <c r="U161" s="43" t="s">
        <v>37</v>
      </c>
      <c r="V161" s="147">
        <v>8.9999999999999993E-3</v>
      </c>
      <c r="W161" s="147">
        <f>V161*K161</f>
        <v>5.3999999999999992E-2</v>
      </c>
      <c r="X161" s="147">
        <v>0</v>
      </c>
      <c r="Y161" s="147">
        <f>X161*K161</f>
        <v>0</v>
      </c>
      <c r="Z161" s="147">
        <v>0</v>
      </c>
      <c r="AA161" s="148">
        <f>Z161*K161</f>
        <v>0</v>
      </c>
      <c r="AR161" s="21" t="s">
        <v>163</v>
      </c>
      <c r="AT161" s="21" t="s">
        <v>165</v>
      </c>
      <c r="AU161" s="21" t="s">
        <v>130</v>
      </c>
      <c r="AY161" s="21" t="s">
        <v>164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1" t="s">
        <v>80</v>
      </c>
      <c r="BK161" s="149">
        <f>ROUND(L161*K161,2)</f>
        <v>0</v>
      </c>
      <c r="BL161" s="21" t="s">
        <v>163</v>
      </c>
      <c r="BM161" s="21" t="s">
        <v>1875</v>
      </c>
    </row>
    <row r="162" spans="2:65" s="10" customFormat="1" ht="16.5" customHeight="1">
      <c r="B162" s="154"/>
      <c r="C162" s="155"/>
      <c r="D162" s="155"/>
      <c r="E162" s="156" t="s">
        <v>5</v>
      </c>
      <c r="F162" s="257" t="s">
        <v>1857</v>
      </c>
      <c r="G162" s="258"/>
      <c r="H162" s="258"/>
      <c r="I162" s="258"/>
      <c r="J162" s="155"/>
      <c r="K162" s="157">
        <v>6</v>
      </c>
      <c r="L162" s="155"/>
      <c r="M162" s="155"/>
      <c r="N162" s="155"/>
      <c r="O162" s="155"/>
      <c r="P162" s="155"/>
      <c r="Q162" s="155"/>
      <c r="R162" s="158"/>
      <c r="T162" s="159"/>
      <c r="U162" s="155"/>
      <c r="V162" s="155"/>
      <c r="W162" s="155"/>
      <c r="X162" s="155"/>
      <c r="Y162" s="155"/>
      <c r="Z162" s="155"/>
      <c r="AA162" s="160"/>
      <c r="AT162" s="161" t="s">
        <v>371</v>
      </c>
      <c r="AU162" s="161" t="s">
        <v>130</v>
      </c>
      <c r="AV162" s="10" t="s">
        <v>130</v>
      </c>
      <c r="AW162" s="10" t="s">
        <v>30</v>
      </c>
      <c r="AX162" s="10" t="s">
        <v>80</v>
      </c>
      <c r="AY162" s="161" t="s">
        <v>164</v>
      </c>
    </row>
    <row r="163" spans="2:65" s="1" customFormat="1" ht="25.5" customHeight="1">
      <c r="B163" s="140"/>
      <c r="C163" s="141" t="s">
        <v>488</v>
      </c>
      <c r="D163" s="141" t="s">
        <v>165</v>
      </c>
      <c r="E163" s="142" t="s">
        <v>1876</v>
      </c>
      <c r="F163" s="224" t="s">
        <v>1877</v>
      </c>
      <c r="G163" s="224"/>
      <c r="H163" s="224"/>
      <c r="I163" s="224"/>
      <c r="J163" s="143" t="s">
        <v>569</v>
      </c>
      <c r="K163" s="144">
        <v>6</v>
      </c>
      <c r="L163" s="225">
        <v>0</v>
      </c>
      <c r="M163" s="225"/>
      <c r="N163" s="225">
        <f>ROUND(L163*K163,2)</f>
        <v>0</v>
      </c>
      <c r="O163" s="225"/>
      <c r="P163" s="225"/>
      <c r="Q163" s="225"/>
      <c r="R163" s="145"/>
      <c r="T163" s="146" t="s">
        <v>5</v>
      </c>
      <c r="U163" s="43" t="s">
        <v>37</v>
      </c>
      <c r="V163" s="147">
        <v>2.3E-2</v>
      </c>
      <c r="W163" s="147">
        <f>V163*K163</f>
        <v>0.13800000000000001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1" t="s">
        <v>163</v>
      </c>
      <c r="AT163" s="21" t="s">
        <v>165</v>
      </c>
      <c r="AU163" s="21" t="s">
        <v>130</v>
      </c>
      <c r="AY163" s="21" t="s">
        <v>164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1" t="s">
        <v>80</v>
      </c>
      <c r="BK163" s="149">
        <f>ROUND(L163*K163,2)</f>
        <v>0</v>
      </c>
      <c r="BL163" s="21" t="s">
        <v>163</v>
      </c>
      <c r="BM163" s="21" t="s">
        <v>1878</v>
      </c>
    </row>
    <row r="164" spans="2:65" s="10" customFormat="1" ht="16.5" customHeight="1">
      <c r="B164" s="154"/>
      <c r="C164" s="155"/>
      <c r="D164" s="155"/>
      <c r="E164" s="156" t="s">
        <v>5</v>
      </c>
      <c r="F164" s="257" t="s">
        <v>1857</v>
      </c>
      <c r="G164" s="258"/>
      <c r="H164" s="258"/>
      <c r="I164" s="258"/>
      <c r="J164" s="155"/>
      <c r="K164" s="157">
        <v>6</v>
      </c>
      <c r="L164" s="155"/>
      <c r="M164" s="155"/>
      <c r="N164" s="155"/>
      <c r="O164" s="155"/>
      <c r="P164" s="155"/>
      <c r="Q164" s="155"/>
      <c r="R164" s="158"/>
      <c r="T164" s="159"/>
      <c r="U164" s="155"/>
      <c r="V164" s="155"/>
      <c r="W164" s="155"/>
      <c r="X164" s="155"/>
      <c r="Y164" s="155"/>
      <c r="Z164" s="155"/>
      <c r="AA164" s="160"/>
      <c r="AT164" s="161" t="s">
        <v>371</v>
      </c>
      <c r="AU164" s="161" t="s">
        <v>130</v>
      </c>
      <c r="AV164" s="10" t="s">
        <v>130</v>
      </c>
      <c r="AW164" s="10" t="s">
        <v>30</v>
      </c>
      <c r="AX164" s="10" t="s">
        <v>80</v>
      </c>
      <c r="AY164" s="161" t="s">
        <v>164</v>
      </c>
    </row>
    <row r="165" spans="2:65" s="1" customFormat="1" ht="38.25" customHeight="1">
      <c r="B165" s="140"/>
      <c r="C165" s="141" t="s">
        <v>181</v>
      </c>
      <c r="D165" s="141" t="s">
        <v>165</v>
      </c>
      <c r="E165" s="142" t="s">
        <v>1071</v>
      </c>
      <c r="F165" s="224" t="s">
        <v>1072</v>
      </c>
      <c r="G165" s="224"/>
      <c r="H165" s="224"/>
      <c r="I165" s="224"/>
      <c r="J165" s="143" t="s">
        <v>417</v>
      </c>
      <c r="K165" s="144">
        <v>5784.5</v>
      </c>
      <c r="L165" s="225">
        <v>0</v>
      </c>
      <c r="M165" s="225"/>
      <c r="N165" s="225">
        <f>ROUND(L165*K165,2)</f>
        <v>0</v>
      </c>
      <c r="O165" s="225"/>
      <c r="P165" s="225"/>
      <c r="Q165" s="225"/>
      <c r="R165" s="145"/>
      <c r="T165" s="146" t="s">
        <v>5</v>
      </c>
      <c r="U165" s="43" t="s">
        <v>37</v>
      </c>
      <c r="V165" s="147">
        <v>4.0000000000000001E-3</v>
      </c>
      <c r="W165" s="147">
        <f>V165*K165</f>
        <v>23.138000000000002</v>
      </c>
      <c r="X165" s="147">
        <v>0</v>
      </c>
      <c r="Y165" s="147">
        <f>X165*K165</f>
        <v>0</v>
      </c>
      <c r="Z165" s="147">
        <v>0</v>
      </c>
      <c r="AA165" s="148">
        <f>Z165*K165</f>
        <v>0</v>
      </c>
      <c r="AR165" s="21" t="s">
        <v>163</v>
      </c>
      <c r="AT165" s="21" t="s">
        <v>165</v>
      </c>
      <c r="AU165" s="21" t="s">
        <v>130</v>
      </c>
      <c r="AY165" s="21" t="s">
        <v>164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1" t="s">
        <v>80</v>
      </c>
      <c r="BK165" s="149">
        <f>ROUND(L165*K165,2)</f>
        <v>0</v>
      </c>
      <c r="BL165" s="21" t="s">
        <v>163</v>
      </c>
      <c r="BM165" s="21" t="s">
        <v>1879</v>
      </c>
    </row>
    <row r="166" spans="2:65" s="10" customFormat="1" ht="16.5" customHeight="1">
      <c r="B166" s="154"/>
      <c r="C166" s="155"/>
      <c r="D166" s="155"/>
      <c r="E166" s="156" t="s">
        <v>5</v>
      </c>
      <c r="F166" s="257" t="s">
        <v>1880</v>
      </c>
      <c r="G166" s="258"/>
      <c r="H166" s="258"/>
      <c r="I166" s="258"/>
      <c r="J166" s="155"/>
      <c r="K166" s="157">
        <v>4343.3999999999996</v>
      </c>
      <c r="L166" s="155"/>
      <c r="M166" s="155"/>
      <c r="N166" s="155"/>
      <c r="O166" s="155"/>
      <c r="P166" s="155"/>
      <c r="Q166" s="155"/>
      <c r="R166" s="158"/>
      <c r="T166" s="159"/>
      <c r="U166" s="155"/>
      <c r="V166" s="155"/>
      <c r="W166" s="155"/>
      <c r="X166" s="155"/>
      <c r="Y166" s="155"/>
      <c r="Z166" s="155"/>
      <c r="AA166" s="160"/>
      <c r="AT166" s="161" t="s">
        <v>371</v>
      </c>
      <c r="AU166" s="161" t="s">
        <v>130</v>
      </c>
      <c r="AV166" s="10" t="s">
        <v>130</v>
      </c>
      <c r="AW166" s="10" t="s">
        <v>30</v>
      </c>
      <c r="AX166" s="10" t="s">
        <v>72</v>
      </c>
      <c r="AY166" s="161" t="s">
        <v>164</v>
      </c>
    </row>
    <row r="167" spans="2:65" s="10" customFormat="1" ht="16.5" customHeight="1">
      <c r="B167" s="154"/>
      <c r="C167" s="155"/>
      <c r="D167" s="155"/>
      <c r="E167" s="156" t="s">
        <v>5</v>
      </c>
      <c r="F167" s="253" t="s">
        <v>1881</v>
      </c>
      <c r="G167" s="254"/>
      <c r="H167" s="254"/>
      <c r="I167" s="254"/>
      <c r="J167" s="155"/>
      <c r="K167" s="157">
        <v>144.4</v>
      </c>
      <c r="L167" s="155"/>
      <c r="M167" s="155"/>
      <c r="N167" s="155"/>
      <c r="O167" s="155"/>
      <c r="P167" s="155"/>
      <c r="Q167" s="155"/>
      <c r="R167" s="158"/>
      <c r="T167" s="159"/>
      <c r="U167" s="155"/>
      <c r="V167" s="155"/>
      <c r="W167" s="155"/>
      <c r="X167" s="155"/>
      <c r="Y167" s="155"/>
      <c r="Z167" s="155"/>
      <c r="AA167" s="160"/>
      <c r="AT167" s="161" t="s">
        <v>371</v>
      </c>
      <c r="AU167" s="161" t="s">
        <v>130</v>
      </c>
      <c r="AV167" s="10" t="s">
        <v>130</v>
      </c>
      <c r="AW167" s="10" t="s">
        <v>30</v>
      </c>
      <c r="AX167" s="10" t="s">
        <v>72</v>
      </c>
      <c r="AY167" s="161" t="s">
        <v>164</v>
      </c>
    </row>
    <row r="168" spans="2:65" s="10" customFormat="1" ht="25.5" customHeight="1">
      <c r="B168" s="154"/>
      <c r="C168" s="155"/>
      <c r="D168" s="155"/>
      <c r="E168" s="156" t="s">
        <v>5</v>
      </c>
      <c r="F168" s="253" t="s">
        <v>1882</v>
      </c>
      <c r="G168" s="254"/>
      <c r="H168" s="254"/>
      <c r="I168" s="254"/>
      <c r="J168" s="155"/>
      <c r="K168" s="157">
        <v>1296.7</v>
      </c>
      <c r="L168" s="155"/>
      <c r="M168" s="155"/>
      <c r="N168" s="155"/>
      <c r="O168" s="155"/>
      <c r="P168" s="155"/>
      <c r="Q168" s="155"/>
      <c r="R168" s="158"/>
      <c r="T168" s="159"/>
      <c r="U168" s="155"/>
      <c r="V168" s="155"/>
      <c r="W168" s="155"/>
      <c r="X168" s="155"/>
      <c r="Y168" s="155"/>
      <c r="Z168" s="155"/>
      <c r="AA168" s="160"/>
      <c r="AT168" s="161" t="s">
        <v>371</v>
      </c>
      <c r="AU168" s="161" t="s">
        <v>130</v>
      </c>
      <c r="AV168" s="10" t="s">
        <v>130</v>
      </c>
      <c r="AW168" s="10" t="s">
        <v>30</v>
      </c>
      <c r="AX168" s="10" t="s">
        <v>72</v>
      </c>
      <c r="AY168" s="161" t="s">
        <v>164</v>
      </c>
    </row>
    <row r="169" spans="2:65" s="11" customFormat="1" ht="16.5" customHeight="1">
      <c r="B169" s="162"/>
      <c r="C169" s="163"/>
      <c r="D169" s="163"/>
      <c r="E169" s="164" t="s">
        <v>5</v>
      </c>
      <c r="F169" s="255" t="s">
        <v>375</v>
      </c>
      <c r="G169" s="256"/>
      <c r="H169" s="256"/>
      <c r="I169" s="256"/>
      <c r="J169" s="163"/>
      <c r="K169" s="165">
        <v>5784.5</v>
      </c>
      <c r="L169" s="163"/>
      <c r="M169" s="163"/>
      <c r="N169" s="163"/>
      <c r="O169" s="163"/>
      <c r="P169" s="163"/>
      <c r="Q169" s="163"/>
      <c r="R169" s="166"/>
      <c r="T169" s="167"/>
      <c r="U169" s="163"/>
      <c r="V169" s="163"/>
      <c r="W169" s="163"/>
      <c r="X169" s="163"/>
      <c r="Y169" s="163"/>
      <c r="Z169" s="163"/>
      <c r="AA169" s="168"/>
      <c r="AT169" s="169" t="s">
        <v>371</v>
      </c>
      <c r="AU169" s="169" t="s">
        <v>130</v>
      </c>
      <c r="AV169" s="11" t="s">
        <v>163</v>
      </c>
      <c r="AW169" s="11" t="s">
        <v>30</v>
      </c>
      <c r="AX169" s="11" t="s">
        <v>80</v>
      </c>
      <c r="AY169" s="169" t="s">
        <v>164</v>
      </c>
    </row>
    <row r="170" spans="2:65" s="1" customFormat="1" ht="38.25" customHeight="1">
      <c r="B170" s="140"/>
      <c r="C170" s="141" t="s">
        <v>286</v>
      </c>
      <c r="D170" s="141" t="s">
        <v>165</v>
      </c>
      <c r="E170" s="142" t="s">
        <v>1883</v>
      </c>
      <c r="F170" s="224" t="s">
        <v>1884</v>
      </c>
      <c r="G170" s="224"/>
      <c r="H170" s="224"/>
      <c r="I170" s="224"/>
      <c r="J170" s="143" t="s">
        <v>368</v>
      </c>
      <c r="K170" s="144">
        <v>1524</v>
      </c>
      <c r="L170" s="225">
        <v>0</v>
      </c>
      <c r="M170" s="225"/>
      <c r="N170" s="225">
        <f>ROUND(L170*K170,2)</f>
        <v>0</v>
      </c>
      <c r="O170" s="225"/>
      <c r="P170" s="225"/>
      <c r="Q170" s="225"/>
      <c r="R170" s="145"/>
      <c r="T170" s="146" t="s">
        <v>5</v>
      </c>
      <c r="U170" s="43" t="s">
        <v>37</v>
      </c>
      <c r="V170" s="147">
        <v>0.126</v>
      </c>
      <c r="W170" s="147">
        <f>V170*K170</f>
        <v>192.024</v>
      </c>
      <c r="X170" s="147">
        <v>0</v>
      </c>
      <c r="Y170" s="147">
        <f>X170*K170</f>
        <v>0</v>
      </c>
      <c r="Z170" s="147">
        <v>0</v>
      </c>
      <c r="AA170" s="148">
        <f>Z170*K170</f>
        <v>0</v>
      </c>
      <c r="AR170" s="21" t="s">
        <v>163</v>
      </c>
      <c r="AT170" s="21" t="s">
        <v>165</v>
      </c>
      <c r="AU170" s="21" t="s">
        <v>130</v>
      </c>
      <c r="AY170" s="21" t="s">
        <v>164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1" t="s">
        <v>80</v>
      </c>
      <c r="BK170" s="149">
        <f>ROUND(L170*K170,2)</f>
        <v>0</v>
      </c>
      <c r="BL170" s="21" t="s">
        <v>163</v>
      </c>
      <c r="BM170" s="21" t="s">
        <v>1885</v>
      </c>
    </row>
    <row r="171" spans="2:65" s="1" customFormat="1" ht="24" customHeight="1">
      <c r="B171" s="34"/>
      <c r="C171" s="35"/>
      <c r="D171" s="35"/>
      <c r="E171" s="35"/>
      <c r="F171" s="222" t="s">
        <v>1886</v>
      </c>
      <c r="G171" s="223"/>
      <c r="H171" s="223"/>
      <c r="I171" s="223"/>
      <c r="J171" s="35"/>
      <c r="K171" s="35"/>
      <c r="L171" s="35"/>
      <c r="M171" s="35"/>
      <c r="N171" s="35"/>
      <c r="O171" s="35"/>
      <c r="P171" s="35"/>
      <c r="Q171" s="35"/>
      <c r="R171" s="36"/>
      <c r="T171" s="150"/>
      <c r="U171" s="35"/>
      <c r="V171" s="35"/>
      <c r="W171" s="35"/>
      <c r="X171" s="35"/>
      <c r="Y171" s="35"/>
      <c r="Z171" s="35"/>
      <c r="AA171" s="73"/>
      <c r="AT171" s="21" t="s">
        <v>176</v>
      </c>
      <c r="AU171" s="21" t="s">
        <v>130</v>
      </c>
    </row>
    <row r="172" spans="2:65" s="10" customFormat="1" ht="16.5" customHeight="1">
      <c r="B172" s="154"/>
      <c r="C172" s="155"/>
      <c r="D172" s="155"/>
      <c r="E172" s="156" t="s">
        <v>5</v>
      </c>
      <c r="F172" s="253" t="s">
        <v>1789</v>
      </c>
      <c r="G172" s="254"/>
      <c r="H172" s="254"/>
      <c r="I172" s="254"/>
      <c r="J172" s="155"/>
      <c r="K172" s="157">
        <v>1524</v>
      </c>
      <c r="L172" s="155"/>
      <c r="M172" s="155"/>
      <c r="N172" s="155"/>
      <c r="O172" s="155"/>
      <c r="P172" s="155"/>
      <c r="Q172" s="155"/>
      <c r="R172" s="158"/>
      <c r="T172" s="159"/>
      <c r="U172" s="155"/>
      <c r="V172" s="155"/>
      <c r="W172" s="155"/>
      <c r="X172" s="155"/>
      <c r="Y172" s="155"/>
      <c r="Z172" s="155"/>
      <c r="AA172" s="160"/>
      <c r="AT172" s="161" t="s">
        <v>371</v>
      </c>
      <c r="AU172" s="161" t="s">
        <v>130</v>
      </c>
      <c r="AV172" s="10" t="s">
        <v>130</v>
      </c>
      <c r="AW172" s="10" t="s">
        <v>30</v>
      </c>
      <c r="AX172" s="10" t="s">
        <v>80</v>
      </c>
      <c r="AY172" s="161" t="s">
        <v>164</v>
      </c>
    </row>
    <row r="173" spans="2:65" s="1" customFormat="1" ht="38.25" customHeight="1">
      <c r="B173" s="140"/>
      <c r="C173" s="141" t="s">
        <v>332</v>
      </c>
      <c r="D173" s="141" t="s">
        <v>165</v>
      </c>
      <c r="E173" s="142" t="s">
        <v>1887</v>
      </c>
      <c r="F173" s="224" t="s">
        <v>1884</v>
      </c>
      <c r="G173" s="224"/>
      <c r="H173" s="224"/>
      <c r="I173" s="224"/>
      <c r="J173" s="143" t="s">
        <v>368</v>
      </c>
      <c r="K173" s="144">
        <v>311</v>
      </c>
      <c r="L173" s="225">
        <v>0</v>
      </c>
      <c r="M173" s="225"/>
      <c r="N173" s="225">
        <f>ROUND(L173*K173,2)</f>
        <v>0</v>
      </c>
      <c r="O173" s="225"/>
      <c r="P173" s="225"/>
      <c r="Q173" s="225"/>
      <c r="R173" s="145"/>
      <c r="T173" s="146" t="s">
        <v>5</v>
      </c>
      <c r="U173" s="43" t="s">
        <v>37</v>
      </c>
      <c r="V173" s="147">
        <v>0.126</v>
      </c>
      <c r="W173" s="147">
        <f>V173*K173</f>
        <v>39.186</v>
      </c>
      <c r="X173" s="147">
        <v>0</v>
      </c>
      <c r="Y173" s="147">
        <f>X173*K173</f>
        <v>0</v>
      </c>
      <c r="Z173" s="147">
        <v>0</v>
      </c>
      <c r="AA173" s="148">
        <f>Z173*K173</f>
        <v>0</v>
      </c>
      <c r="AR173" s="21" t="s">
        <v>163</v>
      </c>
      <c r="AT173" s="21" t="s">
        <v>165</v>
      </c>
      <c r="AU173" s="21" t="s">
        <v>130</v>
      </c>
      <c r="AY173" s="21" t="s">
        <v>164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1" t="s">
        <v>80</v>
      </c>
      <c r="BK173" s="149">
        <f>ROUND(L173*K173,2)</f>
        <v>0</v>
      </c>
      <c r="BL173" s="21" t="s">
        <v>163</v>
      </c>
      <c r="BM173" s="21" t="s">
        <v>1888</v>
      </c>
    </row>
    <row r="174" spans="2:65" s="1" customFormat="1" ht="38.25" customHeight="1">
      <c r="B174" s="140"/>
      <c r="C174" s="141" t="s">
        <v>290</v>
      </c>
      <c r="D174" s="141" t="s">
        <v>165</v>
      </c>
      <c r="E174" s="142" t="s">
        <v>1889</v>
      </c>
      <c r="F174" s="224" t="s">
        <v>1890</v>
      </c>
      <c r="G174" s="224"/>
      <c r="H174" s="224"/>
      <c r="I174" s="224"/>
      <c r="J174" s="143" t="s">
        <v>368</v>
      </c>
      <c r="K174" s="144">
        <v>38</v>
      </c>
      <c r="L174" s="225">
        <v>0</v>
      </c>
      <c r="M174" s="225"/>
      <c r="N174" s="225">
        <f>ROUND(L174*K174,2)</f>
        <v>0</v>
      </c>
      <c r="O174" s="225"/>
      <c r="P174" s="225"/>
      <c r="Q174" s="225"/>
      <c r="R174" s="145"/>
      <c r="T174" s="146" t="s">
        <v>5</v>
      </c>
      <c r="U174" s="43" t="s">
        <v>37</v>
      </c>
      <c r="V174" s="147">
        <v>0.153</v>
      </c>
      <c r="W174" s="147">
        <f>V174*K174</f>
        <v>5.8140000000000001</v>
      </c>
      <c r="X174" s="147">
        <v>0</v>
      </c>
      <c r="Y174" s="147">
        <f>X174*K174</f>
        <v>0</v>
      </c>
      <c r="Z174" s="147">
        <v>0</v>
      </c>
      <c r="AA174" s="148">
        <f>Z174*K174</f>
        <v>0</v>
      </c>
      <c r="AR174" s="21" t="s">
        <v>163</v>
      </c>
      <c r="AT174" s="21" t="s">
        <v>165</v>
      </c>
      <c r="AU174" s="21" t="s">
        <v>130</v>
      </c>
      <c r="AY174" s="21" t="s">
        <v>164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1" t="s">
        <v>80</v>
      </c>
      <c r="BK174" s="149">
        <f>ROUND(L174*K174,2)</f>
        <v>0</v>
      </c>
      <c r="BL174" s="21" t="s">
        <v>163</v>
      </c>
      <c r="BM174" s="21" t="s">
        <v>1891</v>
      </c>
    </row>
    <row r="175" spans="2:65" s="1" customFormat="1" ht="24" customHeight="1">
      <c r="B175" s="34"/>
      <c r="C175" s="35"/>
      <c r="D175" s="35"/>
      <c r="E175" s="35"/>
      <c r="F175" s="222" t="s">
        <v>1892</v>
      </c>
      <c r="G175" s="223"/>
      <c r="H175" s="223"/>
      <c r="I175" s="223"/>
      <c r="J175" s="35"/>
      <c r="K175" s="35"/>
      <c r="L175" s="35"/>
      <c r="M175" s="35"/>
      <c r="N175" s="35"/>
      <c r="O175" s="35"/>
      <c r="P175" s="35"/>
      <c r="Q175" s="35"/>
      <c r="R175" s="36"/>
      <c r="T175" s="150"/>
      <c r="U175" s="35"/>
      <c r="V175" s="35"/>
      <c r="W175" s="35"/>
      <c r="X175" s="35"/>
      <c r="Y175" s="35"/>
      <c r="Z175" s="35"/>
      <c r="AA175" s="73"/>
      <c r="AT175" s="21" t="s">
        <v>176</v>
      </c>
      <c r="AU175" s="21" t="s">
        <v>130</v>
      </c>
    </row>
    <row r="176" spans="2:65" s="10" customFormat="1" ht="16.5" customHeight="1">
      <c r="B176" s="154"/>
      <c r="C176" s="155"/>
      <c r="D176" s="155"/>
      <c r="E176" s="156" t="s">
        <v>5</v>
      </c>
      <c r="F176" s="253" t="s">
        <v>324</v>
      </c>
      <c r="G176" s="254"/>
      <c r="H176" s="254"/>
      <c r="I176" s="254"/>
      <c r="J176" s="155"/>
      <c r="K176" s="157">
        <v>38</v>
      </c>
      <c r="L176" s="155"/>
      <c r="M176" s="155"/>
      <c r="N176" s="155"/>
      <c r="O176" s="155"/>
      <c r="P176" s="155"/>
      <c r="Q176" s="155"/>
      <c r="R176" s="158"/>
      <c r="T176" s="159"/>
      <c r="U176" s="155"/>
      <c r="V176" s="155"/>
      <c r="W176" s="155"/>
      <c r="X176" s="155"/>
      <c r="Y176" s="155"/>
      <c r="Z176" s="155"/>
      <c r="AA176" s="160"/>
      <c r="AT176" s="161" t="s">
        <v>371</v>
      </c>
      <c r="AU176" s="161" t="s">
        <v>130</v>
      </c>
      <c r="AV176" s="10" t="s">
        <v>130</v>
      </c>
      <c r="AW176" s="10" t="s">
        <v>30</v>
      </c>
      <c r="AX176" s="10" t="s">
        <v>80</v>
      </c>
      <c r="AY176" s="161" t="s">
        <v>164</v>
      </c>
    </row>
    <row r="177" spans="2:65" s="1" customFormat="1" ht="38.25" customHeight="1">
      <c r="B177" s="140"/>
      <c r="C177" s="141" t="s">
        <v>278</v>
      </c>
      <c r="D177" s="141" t="s">
        <v>165</v>
      </c>
      <c r="E177" s="142" t="s">
        <v>1893</v>
      </c>
      <c r="F177" s="224" t="s">
        <v>1894</v>
      </c>
      <c r="G177" s="224"/>
      <c r="H177" s="224"/>
      <c r="I177" s="224"/>
      <c r="J177" s="143" t="s">
        <v>368</v>
      </c>
      <c r="K177" s="144">
        <v>38</v>
      </c>
      <c r="L177" s="225">
        <v>0</v>
      </c>
      <c r="M177" s="225"/>
      <c r="N177" s="225">
        <f>ROUND(L177*K177,2)</f>
        <v>0</v>
      </c>
      <c r="O177" s="225"/>
      <c r="P177" s="225"/>
      <c r="Q177" s="225"/>
      <c r="R177" s="145"/>
      <c r="T177" s="146" t="s">
        <v>5</v>
      </c>
      <c r="U177" s="43" t="s">
        <v>37</v>
      </c>
      <c r="V177" s="147">
        <v>7.6999999999999999E-2</v>
      </c>
      <c r="W177" s="147">
        <f>V177*K177</f>
        <v>2.9260000000000002</v>
      </c>
      <c r="X177" s="147">
        <v>0</v>
      </c>
      <c r="Y177" s="147">
        <f>X177*K177</f>
        <v>0</v>
      </c>
      <c r="Z177" s="147">
        <v>0</v>
      </c>
      <c r="AA177" s="148">
        <f>Z177*K177</f>
        <v>0</v>
      </c>
      <c r="AR177" s="21" t="s">
        <v>163</v>
      </c>
      <c r="AT177" s="21" t="s">
        <v>165</v>
      </c>
      <c r="AU177" s="21" t="s">
        <v>130</v>
      </c>
      <c r="AY177" s="21" t="s">
        <v>164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1" t="s">
        <v>80</v>
      </c>
      <c r="BK177" s="149">
        <f>ROUND(L177*K177,2)</f>
        <v>0</v>
      </c>
      <c r="BL177" s="21" t="s">
        <v>163</v>
      </c>
      <c r="BM177" s="21" t="s">
        <v>1895</v>
      </c>
    </row>
    <row r="178" spans="2:65" s="10" customFormat="1" ht="16.5" customHeight="1">
      <c r="B178" s="154"/>
      <c r="C178" s="155"/>
      <c r="D178" s="155"/>
      <c r="E178" s="156" t="s">
        <v>5</v>
      </c>
      <c r="F178" s="257" t="s">
        <v>1896</v>
      </c>
      <c r="G178" s="258"/>
      <c r="H178" s="258"/>
      <c r="I178" s="258"/>
      <c r="J178" s="155"/>
      <c r="K178" s="157">
        <v>38</v>
      </c>
      <c r="L178" s="155"/>
      <c r="M178" s="155"/>
      <c r="N178" s="155"/>
      <c r="O178" s="155"/>
      <c r="P178" s="155"/>
      <c r="Q178" s="155"/>
      <c r="R178" s="158"/>
      <c r="T178" s="159"/>
      <c r="U178" s="155"/>
      <c r="V178" s="155"/>
      <c r="W178" s="155"/>
      <c r="X178" s="155"/>
      <c r="Y178" s="155"/>
      <c r="Z178" s="155"/>
      <c r="AA178" s="160"/>
      <c r="AT178" s="161" t="s">
        <v>371</v>
      </c>
      <c r="AU178" s="161" t="s">
        <v>130</v>
      </c>
      <c r="AV178" s="10" t="s">
        <v>130</v>
      </c>
      <c r="AW178" s="10" t="s">
        <v>30</v>
      </c>
      <c r="AX178" s="10" t="s">
        <v>80</v>
      </c>
      <c r="AY178" s="161" t="s">
        <v>164</v>
      </c>
    </row>
    <row r="179" spans="2:65" s="1" customFormat="1" ht="16.5" customHeight="1">
      <c r="B179" s="140"/>
      <c r="C179" s="170" t="s">
        <v>282</v>
      </c>
      <c r="D179" s="170" t="s">
        <v>508</v>
      </c>
      <c r="E179" s="171" t="s">
        <v>1897</v>
      </c>
      <c r="F179" s="263" t="s">
        <v>1898</v>
      </c>
      <c r="G179" s="263"/>
      <c r="H179" s="263"/>
      <c r="I179" s="263"/>
      <c r="J179" s="172" t="s">
        <v>1233</v>
      </c>
      <c r="K179" s="173">
        <v>0.56999999999999995</v>
      </c>
      <c r="L179" s="264">
        <v>0</v>
      </c>
      <c r="M179" s="264"/>
      <c r="N179" s="264">
        <f>ROUND(L179*K179,2)</f>
        <v>0</v>
      </c>
      <c r="O179" s="225"/>
      <c r="P179" s="225"/>
      <c r="Q179" s="225"/>
      <c r="R179" s="145"/>
      <c r="T179" s="146" t="s">
        <v>5</v>
      </c>
      <c r="U179" s="43" t="s">
        <v>37</v>
      </c>
      <c r="V179" s="147">
        <v>0</v>
      </c>
      <c r="W179" s="147">
        <f>V179*K179</f>
        <v>0</v>
      </c>
      <c r="X179" s="147">
        <v>1E-3</v>
      </c>
      <c r="Y179" s="147">
        <f>X179*K179</f>
        <v>5.6999999999999998E-4</v>
      </c>
      <c r="Z179" s="147">
        <v>0</v>
      </c>
      <c r="AA179" s="148">
        <f>Z179*K179</f>
        <v>0</v>
      </c>
      <c r="AR179" s="21" t="s">
        <v>340</v>
      </c>
      <c r="AT179" s="21" t="s">
        <v>508</v>
      </c>
      <c r="AU179" s="21" t="s">
        <v>130</v>
      </c>
      <c r="AY179" s="21" t="s">
        <v>164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1" t="s">
        <v>80</v>
      </c>
      <c r="BK179" s="149">
        <f>ROUND(L179*K179,2)</f>
        <v>0</v>
      </c>
      <c r="BL179" s="21" t="s">
        <v>163</v>
      </c>
      <c r="BM179" s="21" t="s">
        <v>1899</v>
      </c>
    </row>
    <row r="180" spans="2:65" s="1" customFormat="1" ht="38.25" customHeight="1">
      <c r="B180" s="140"/>
      <c r="C180" s="141" t="s">
        <v>80</v>
      </c>
      <c r="D180" s="141" t="s">
        <v>165</v>
      </c>
      <c r="E180" s="142" t="s">
        <v>1900</v>
      </c>
      <c r="F180" s="224" t="s">
        <v>1901</v>
      </c>
      <c r="G180" s="224"/>
      <c r="H180" s="224"/>
      <c r="I180" s="224"/>
      <c r="J180" s="143" t="s">
        <v>368</v>
      </c>
      <c r="K180" s="144">
        <v>1524</v>
      </c>
      <c r="L180" s="225">
        <v>0</v>
      </c>
      <c r="M180" s="225"/>
      <c r="N180" s="225">
        <f>ROUND(L180*K180,2)</f>
        <v>0</v>
      </c>
      <c r="O180" s="225"/>
      <c r="P180" s="225"/>
      <c r="Q180" s="225"/>
      <c r="R180" s="145"/>
      <c r="T180" s="146" t="s">
        <v>5</v>
      </c>
      <c r="U180" s="43" t="s">
        <v>37</v>
      </c>
      <c r="V180" s="147">
        <v>4.4999999999999998E-2</v>
      </c>
      <c r="W180" s="147">
        <f>V180*K180</f>
        <v>68.58</v>
      </c>
      <c r="X180" s="147">
        <v>0</v>
      </c>
      <c r="Y180" s="147">
        <f>X180*K180</f>
        <v>0</v>
      </c>
      <c r="Z180" s="147">
        <v>0</v>
      </c>
      <c r="AA180" s="148">
        <f>Z180*K180</f>
        <v>0</v>
      </c>
      <c r="AR180" s="21" t="s">
        <v>163</v>
      </c>
      <c r="AT180" s="21" t="s">
        <v>165</v>
      </c>
      <c r="AU180" s="21" t="s">
        <v>130</v>
      </c>
      <c r="AY180" s="21" t="s">
        <v>164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1" t="s">
        <v>80</v>
      </c>
      <c r="BK180" s="149">
        <f>ROUND(L180*K180,2)</f>
        <v>0</v>
      </c>
      <c r="BL180" s="21" t="s">
        <v>163</v>
      </c>
      <c r="BM180" s="21" t="s">
        <v>1902</v>
      </c>
    </row>
    <row r="181" spans="2:65" s="10" customFormat="1" ht="16.5" customHeight="1">
      <c r="B181" s="154"/>
      <c r="C181" s="155"/>
      <c r="D181" s="155"/>
      <c r="E181" s="156" t="s">
        <v>5</v>
      </c>
      <c r="F181" s="257" t="s">
        <v>1903</v>
      </c>
      <c r="G181" s="258"/>
      <c r="H181" s="258"/>
      <c r="I181" s="258"/>
      <c r="J181" s="155"/>
      <c r="K181" s="157">
        <v>1524</v>
      </c>
      <c r="L181" s="155"/>
      <c r="M181" s="155"/>
      <c r="N181" s="155"/>
      <c r="O181" s="155"/>
      <c r="P181" s="155"/>
      <c r="Q181" s="155"/>
      <c r="R181" s="158"/>
      <c r="T181" s="159"/>
      <c r="U181" s="155"/>
      <c r="V181" s="155"/>
      <c r="W181" s="155"/>
      <c r="X181" s="155"/>
      <c r="Y181" s="155"/>
      <c r="Z181" s="155"/>
      <c r="AA181" s="160"/>
      <c r="AT181" s="161" t="s">
        <v>371</v>
      </c>
      <c r="AU181" s="161" t="s">
        <v>130</v>
      </c>
      <c r="AV181" s="10" t="s">
        <v>130</v>
      </c>
      <c r="AW181" s="10" t="s">
        <v>30</v>
      </c>
      <c r="AX181" s="10" t="s">
        <v>80</v>
      </c>
      <c r="AY181" s="161" t="s">
        <v>164</v>
      </c>
    </row>
    <row r="182" spans="2:65" s="1" customFormat="1" ht="16.5" customHeight="1">
      <c r="B182" s="140"/>
      <c r="C182" s="170" t="s">
        <v>130</v>
      </c>
      <c r="D182" s="170" t="s">
        <v>508</v>
      </c>
      <c r="E182" s="171" t="s">
        <v>1897</v>
      </c>
      <c r="F182" s="263" t="s">
        <v>1898</v>
      </c>
      <c r="G182" s="263"/>
      <c r="H182" s="263"/>
      <c r="I182" s="263"/>
      <c r="J182" s="172" t="s">
        <v>1233</v>
      </c>
      <c r="K182" s="173">
        <v>22.86</v>
      </c>
      <c r="L182" s="264">
        <v>0</v>
      </c>
      <c r="M182" s="264"/>
      <c r="N182" s="264">
        <f>ROUND(L182*K182,2)</f>
        <v>0</v>
      </c>
      <c r="O182" s="225"/>
      <c r="P182" s="225"/>
      <c r="Q182" s="225"/>
      <c r="R182" s="145"/>
      <c r="T182" s="146" t="s">
        <v>5</v>
      </c>
      <c r="U182" s="43" t="s">
        <v>37</v>
      </c>
      <c r="V182" s="147">
        <v>0</v>
      </c>
      <c r="W182" s="147">
        <f>V182*K182</f>
        <v>0</v>
      </c>
      <c r="X182" s="147">
        <v>1E-3</v>
      </c>
      <c r="Y182" s="147">
        <f>X182*K182</f>
        <v>2.2859999999999998E-2</v>
      </c>
      <c r="Z182" s="147">
        <v>0</v>
      </c>
      <c r="AA182" s="148">
        <f>Z182*K182</f>
        <v>0</v>
      </c>
      <c r="AR182" s="21" t="s">
        <v>340</v>
      </c>
      <c r="AT182" s="21" t="s">
        <v>508</v>
      </c>
      <c r="AU182" s="21" t="s">
        <v>130</v>
      </c>
      <c r="AY182" s="21" t="s">
        <v>164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1" t="s">
        <v>80</v>
      </c>
      <c r="BK182" s="149">
        <f>ROUND(L182*K182,2)</f>
        <v>0</v>
      </c>
      <c r="BL182" s="21" t="s">
        <v>163</v>
      </c>
      <c r="BM182" s="21" t="s">
        <v>1904</v>
      </c>
    </row>
    <row r="183" spans="2:65" s="1" customFormat="1" ht="25.5" customHeight="1">
      <c r="B183" s="140"/>
      <c r="C183" s="141" t="s">
        <v>324</v>
      </c>
      <c r="D183" s="141" t="s">
        <v>165</v>
      </c>
      <c r="E183" s="142" t="s">
        <v>1905</v>
      </c>
      <c r="F183" s="224" t="s">
        <v>1906</v>
      </c>
      <c r="G183" s="224"/>
      <c r="H183" s="224"/>
      <c r="I183" s="224"/>
      <c r="J183" s="143" t="s">
        <v>368</v>
      </c>
      <c r="K183" s="144">
        <v>311</v>
      </c>
      <c r="L183" s="225">
        <v>0</v>
      </c>
      <c r="M183" s="225"/>
      <c r="N183" s="225">
        <f>ROUND(L183*K183,2)</f>
        <v>0</v>
      </c>
      <c r="O183" s="225"/>
      <c r="P183" s="225"/>
      <c r="Q183" s="225"/>
      <c r="R183" s="145"/>
      <c r="T183" s="146" t="s">
        <v>5</v>
      </c>
      <c r="U183" s="43" t="s">
        <v>37</v>
      </c>
      <c r="V183" s="147">
        <v>0.5</v>
      </c>
      <c r="W183" s="147">
        <f>V183*K183</f>
        <v>155.5</v>
      </c>
      <c r="X183" s="147">
        <v>0</v>
      </c>
      <c r="Y183" s="147">
        <f>X183*K183</f>
        <v>0</v>
      </c>
      <c r="Z183" s="147">
        <v>0</v>
      </c>
      <c r="AA183" s="148">
        <f>Z183*K183</f>
        <v>0</v>
      </c>
      <c r="AR183" s="21" t="s">
        <v>163</v>
      </c>
      <c r="AT183" s="21" t="s">
        <v>165</v>
      </c>
      <c r="AU183" s="21" t="s">
        <v>130</v>
      </c>
      <c r="AY183" s="21" t="s">
        <v>164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1" t="s">
        <v>80</v>
      </c>
      <c r="BK183" s="149">
        <f>ROUND(L183*K183,2)</f>
        <v>0</v>
      </c>
      <c r="BL183" s="21" t="s">
        <v>163</v>
      </c>
      <c r="BM183" s="21" t="s">
        <v>1907</v>
      </c>
    </row>
    <row r="184" spans="2:65" s="1" customFormat="1" ht="16.5" customHeight="1">
      <c r="B184" s="140"/>
      <c r="C184" s="170" t="s">
        <v>328</v>
      </c>
      <c r="D184" s="170" t="s">
        <v>508</v>
      </c>
      <c r="E184" s="171" t="s">
        <v>1908</v>
      </c>
      <c r="F184" s="263" t="s">
        <v>1909</v>
      </c>
      <c r="G184" s="263"/>
      <c r="H184" s="263"/>
      <c r="I184" s="263"/>
      <c r="J184" s="172" t="s">
        <v>368</v>
      </c>
      <c r="K184" s="173">
        <v>357.65</v>
      </c>
      <c r="L184" s="264">
        <v>0</v>
      </c>
      <c r="M184" s="264"/>
      <c r="N184" s="264">
        <f>ROUND(L184*K184,2)</f>
        <v>0</v>
      </c>
      <c r="O184" s="225"/>
      <c r="P184" s="225"/>
      <c r="Q184" s="225"/>
      <c r="R184" s="145"/>
      <c r="T184" s="146" t="s">
        <v>5</v>
      </c>
      <c r="U184" s="43" t="s">
        <v>37</v>
      </c>
      <c r="V184" s="147">
        <v>0</v>
      </c>
      <c r="W184" s="147">
        <f>V184*K184</f>
        <v>0</v>
      </c>
      <c r="X184" s="147">
        <v>4.0000000000000002E-4</v>
      </c>
      <c r="Y184" s="147">
        <f>X184*K184</f>
        <v>0.14305999999999999</v>
      </c>
      <c r="Z184" s="147">
        <v>0</v>
      </c>
      <c r="AA184" s="148">
        <f>Z184*K184</f>
        <v>0</v>
      </c>
      <c r="AR184" s="21" t="s">
        <v>340</v>
      </c>
      <c r="AT184" s="21" t="s">
        <v>508</v>
      </c>
      <c r="AU184" s="21" t="s">
        <v>130</v>
      </c>
      <c r="AY184" s="21" t="s">
        <v>164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1" t="s">
        <v>80</v>
      </c>
      <c r="BK184" s="149">
        <f>ROUND(L184*K184,2)</f>
        <v>0</v>
      </c>
      <c r="BL184" s="21" t="s">
        <v>163</v>
      </c>
      <c r="BM184" s="21" t="s">
        <v>1910</v>
      </c>
    </row>
    <row r="185" spans="2:65" s="1" customFormat="1" ht="38.25" customHeight="1">
      <c r="B185" s="140"/>
      <c r="C185" s="141" t="s">
        <v>340</v>
      </c>
      <c r="D185" s="141" t="s">
        <v>165</v>
      </c>
      <c r="E185" s="142" t="s">
        <v>1911</v>
      </c>
      <c r="F185" s="224" t="s">
        <v>1912</v>
      </c>
      <c r="G185" s="224"/>
      <c r="H185" s="224"/>
      <c r="I185" s="224"/>
      <c r="J185" s="143" t="s">
        <v>569</v>
      </c>
      <c r="K185" s="144">
        <v>5</v>
      </c>
      <c r="L185" s="225">
        <v>0</v>
      </c>
      <c r="M185" s="225"/>
      <c r="N185" s="225">
        <f>ROUND(L185*K185,2)</f>
        <v>0</v>
      </c>
      <c r="O185" s="225"/>
      <c r="P185" s="225"/>
      <c r="Q185" s="225"/>
      <c r="R185" s="145"/>
      <c r="T185" s="146" t="s">
        <v>5</v>
      </c>
      <c r="U185" s="43" t="s">
        <v>37</v>
      </c>
      <c r="V185" s="147">
        <v>0.39600000000000002</v>
      </c>
      <c r="W185" s="147">
        <f>V185*K185</f>
        <v>1.98</v>
      </c>
      <c r="X185" s="147">
        <v>0</v>
      </c>
      <c r="Y185" s="147">
        <f>X185*K185</f>
        <v>0</v>
      </c>
      <c r="Z185" s="147">
        <v>0</v>
      </c>
      <c r="AA185" s="148">
        <f>Z185*K185</f>
        <v>0</v>
      </c>
      <c r="AR185" s="21" t="s">
        <v>163</v>
      </c>
      <c r="AT185" s="21" t="s">
        <v>165</v>
      </c>
      <c r="AU185" s="21" t="s">
        <v>130</v>
      </c>
      <c r="AY185" s="21" t="s">
        <v>164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1" t="s">
        <v>80</v>
      </c>
      <c r="BK185" s="149">
        <f>ROUND(L185*K185,2)</f>
        <v>0</v>
      </c>
      <c r="BL185" s="21" t="s">
        <v>163</v>
      </c>
      <c r="BM185" s="21" t="s">
        <v>1913</v>
      </c>
    </row>
    <row r="186" spans="2:65" s="1" customFormat="1" ht="96" customHeight="1">
      <c r="B186" s="34"/>
      <c r="C186" s="35"/>
      <c r="D186" s="35"/>
      <c r="E186" s="35"/>
      <c r="F186" s="222" t="s">
        <v>1914</v>
      </c>
      <c r="G186" s="223"/>
      <c r="H186" s="223"/>
      <c r="I186" s="223"/>
      <c r="J186" s="35"/>
      <c r="K186" s="35"/>
      <c r="L186" s="35"/>
      <c r="M186" s="35"/>
      <c r="N186" s="35"/>
      <c r="O186" s="35"/>
      <c r="P186" s="35"/>
      <c r="Q186" s="35"/>
      <c r="R186" s="36"/>
      <c r="T186" s="150"/>
      <c r="U186" s="35"/>
      <c r="V186" s="35"/>
      <c r="W186" s="35"/>
      <c r="X186" s="35"/>
      <c r="Y186" s="35"/>
      <c r="Z186" s="35"/>
      <c r="AA186" s="73"/>
      <c r="AT186" s="21" t="s">
        <v>176</v>
      </c>
      <c r="AU186" s="21" t="s">
        <v>130</v>
      </c>
    </row>
    <row r="187" spans="2:65" s="10" customFormat="1" ht="16.5" customHeight="1">
      <c r="B187" s="154"/>
      <c r="C187" s="155"/>
      <c r="D187" s="155"/>
      <c r="E187" s="156" t="s">
        <v>5</v>
      </c>
      <c r="F187" s="253" t="s">
        <v>1915</v>
      </c>
      <c r="G187" s="254"/>
      <c r="H187" s="254"/>
      <c r="I187" s="254"/>
      <c r="J187" s="155"/>
      <c r="K187" s="157">
        <v>5</v>
      </c>
      <c r="L187" s="155"/>
      <c r="M187" s="155"/>
      <c r="N187" s="155"/>
      <c r="O187" s="155"/>
      <c r="P187" s="155"/>
      <c r="Q187" s="155"/>
      <c r="R187" s="158"/>
      <c r="T187" s="159"/>
      <c r="U187" s="155"/>
      <c r="V187" s="155"/>
      <c r="W187" s="155"/>
      <c r="X187" s="155"/>
      <c r="Y187" s="155"/>
      <c r="Z187" s="155"/>
      <c r="AA187" s="160"/>
      <c r="AT187" s="161" t="s">
        <v>371</v>
      </c>
      <c r="AU187" s="161" t="s">
        <v>130</v>
      </c>
      <c r="AV187" s="10" t="s">
        <v>130</v>
      </c>
      <c r="AW187" s="10" t="s">
        <v>30</v>
      </c>
      <c r="AX187" s="10" t="s">
        <v>80</v>
      </c>
      <c r="AY187" s="161" t="s">
        <v>164</v>
      </c>
    </row>
    <row r="188" spans="2:65" s="1" customFormat="1" ht="16.5" customHeight="1">
      <c r="B188" s="140"/>
      <c r="C188" s="170" t="s">
        <v>336</v>
      </c>
      <c r="D188" s="170" t="s">
        <v>508</v>
      </c>
      <c r="E188" s="171" t="s">
        <v>1916</v>
      </c>
      <c r="F188" s="263" t="s">
        <v>1917</v>
      </c>
      <c r="G188" s="263"/>
      <c r="H188" s="263"/>
      <c r="I188" s="263"/>
      <c r="J188" s="172" t="s">
        <v>569</v>
      </c>
      <c r="K188" s="173">
        <v>5</v>
      </c>
      <c r="L188" s="264">
        <v>0</v>
      </c>
      <c r="M188" s="264"/>
      <c r="N188" s="264">
        <f>ROUND(L188*K188,2)</f>
        <v>0</v>
      </c>
      <c r="O188" s="225"/>
      <c r="P188" s="225"/>
      <c r="Q188" s="225"/>
      <c r="R188" s="145"/>
      <c r="T188" s="146" t="s">
        <v>5</v>
      </c>
      <c r="U188" s="43" t="s">
        <v>37</v>
      </c>
      <c r="V188" s="147">
        <v>0</v>
      </c>
      <c r="W188" s="147">
        <f>V188*K188</f>
        <v>0</v>
      </c>
      <c r="X188" s="147">
        <v>4.0000000000000003E-5</v>
      </c>
      <c r="Y188" s="147">
        <f>X188*K188</f>
        <v>2.0000000000000001E-4</v>
      </c>
      <c r="Z188" s="147">
        <v>0</v>
      </c>
      <c r="AA188" s="148">
        <f>Z188*K188</f>
        <v>0</v>
      </c>
      <c r="AR188" s="21" t="s">
        <v>340</v>
      </c>
      <c r="AT188" s="21" t="s">
        <v>508</v>
      </c>
      <c r="AU188" s="21" t="s">
        <v>130</v>
      </c>
      <c r="AY188" s="21" t="s">
        <v>164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1" t="s">
        <v>80</v>
      </c>
      <c r="BK188" s="149">
        <f>ROUND(L188*K188,2)</f>
        <v>0</v>
      </c>
      <c r="BL188" s="21" t="s">
        <v>163</v>
      </c>
      <c r="BM188" s="21" t="s">
        <v>1918</v>
      </c>
    </row>
    <row r="189" spans="2:65" s="1" customFormat="1" ht="16.5" customHeight="1">
      <c r="B189" s="140"/>
      <c r="C189" s="141" t="s">
        <v>320</v>
      </c>
      <c r="D189" s="141" t="s">
        <v>165</v>
      </c>
      <c r="E189" s="142" t="s">
        <v>1919</v>
      </c>
      <c r="F189" s="224" t="s">
        <v>1920</v>
      </c>
      <c r="G189" s="224"/>
      <c r="H189" s="224"/>
      <c r="I189" s="224"/>
      <c r="J189" s="143" t="s">
        <v>368</v>
      </c>
      <c r="K189" s="144">
        <v>442</v>
      </c>
      <c r="L189" s="225">
        <v>0</v>
      </c>
      <c r="M189" s="225"/>
      <c r="N189" s="225">
        <f>ROUND(L189*K189,2)</f>
        <v>0</v>
      </c>
      <c r="O189" s="225"/>
      <c r="P189" s="225"/>
      <c r="Q189" s="225"/>
      <c r="R189" s="145"/>
      <c r="T189" s="146" t="s">
        <v>5</v>
      </c>
      <c r="U189" s="43" t="s">
        <v>37</v>
      </c>
      <c r="V189" s="147">
        <v>9.5000000000000001E-2</v>
      </c>
      <c r="W189" s="147">
        <f>V189*K189</f>
        <v>41.99</v>
      </c>
      <c r="X189" s="147">
        <v>0</v>
      </c>
      <c r="Y189" s="147">
        <f>X189*K189</f>
        <v>0</v>
      </c>
      <c r="Z189" s="147">
        <v>0</v>
      </c>
      <c r="AA189" s="148">
        <f>Z189*K189</f>
        <v>0</v>
      </c>
      <c r="AR189" s="21" t="s">
        <v>163</v>
      </c>
      <c r="AT189" s="21" t="s">
        <v>165</v>
      </c>
      <c r="AU189" s="21" t="s">
        <v>130</v>
      </c>
      <c r="AY189" s="21" t="s">
        <v>164</v>
      </c>
      <c r="BE189" s="149">
        <f>IF(U189="základní",N189,0)</f>
        <v>0</v>
      </c>
      <c r="BF189" s="149">
        <f>IF(U189="snížená",N189,0)</f>
        <v>0</v>
      </c>
      <c r="BG189" s="149">
        <f>IF(U189="zákl. přenesená",N189,0)</f>
        <v>0</v>
      </c>
      <c r="BH189" s="149">
        <f>IF(U189="sníž. přenesená",N189,0)</f>
        <v>0</v>
      </c>
      <c r="BI189" s="149">
        <f>IF(U189="nulová",N189,0)</f>
        <v>0</v>
      </c>
      <c r="BJ189" s="21" t="s">
        <v>80</v>
      </c>
      <c r="BK189" s="149">
        <f>ROUND(L189*K189,2)</f>
        <v>0</v>
      </c>
      <c r="BL189" s="21" t="s">
        <v>163</v>
      </c>
      <c r="BM189" s="21" t="s">
        <v>1921</v>
      </c>
    </row>
    <row r="190" spans="2:65" s="1" customFormat="1" ht="16.5" customHeight="1">
      <c r="B190" s="140"/>
      <c r="C190" s="141" t="s">
        <v>306</v>
      </c>
      <c r="D190" s="141" t="s">
        <v>165</v>
      </c>
      <c r="E190" s="142" t="s">
        <v>1922</v>
      </c>
      <c r="F190" s="224" t="s">
        <v>1923</v>
      </c>
      <c r="G190" s="224"/>
      <c r="H190" s="224"/>
      <c r="I190" s="224"/>
      <c r="J190" s="143" t="s">
        <v>368</v>
      </c>
      <c r="K190" s="144">
        <v>37</v>
      </c>
      <c r="L190" s="225">
        <v>0</v>
      </c>
      <c r="M190" s="225"/>
      <c r="N190" s="225">
        <f>ROUND(L190*K190,2)</f>
        <v>0</v>
      </c>
      <c r="O190" s="225"/>
      <c r="P190" s="225"/>
      <c r="Q190" s="225"/>
      <c r="R190" s="145"/>
      <c r="T190" s="146" t="s">
        <v>5</v>
      </c>
      <c r="U190" s="43" t="s">
        <v>37</v>
      </c>
      <c r="V190" s="147">
        <v>9.5000000000000001E-2</v>
      </c>
      <c r="W190" s="147">
        <f>V190*K190</f>
        <v>3.5150000000000001</v>
      </c>
      <c r="X190" s="147">
        <v>0</v>
      </c>
      <c r="Y190" s="147">
        <f>X190*K190</f>
        <v>0</v>
      </c>
      <c r="Z190" s="147">
        <v>0</v>
      </c>
      <c r="AA190" s="148">
        <f>Z190*K190</f>
        <v>0</v>
      </c>
      <c r="AR190" s="21" t="s">
        <v>163</v>
      </c>
      <c r="AT190" s="21" t="s">
        <v>165</v>
      </c>
      <c r="AU190" s="21" t="s">
        <v>130</v>
      </c>
      <c r="AY190" s="21" t="s">
        <v>164</v>
      </c>
      <c r="BE190" s="149">
        <f>IF(U190="základní",N190,0)</f>
        <v>0</v>
      </c>
      <c r="BF190" s="149">
        <f>IF(U190="snížená",N190,0)</f>
        <v>0</v>
      </c>
      <c r="BG190" s="149">
        <f>IF(U190="zákl. přenesená",N190,0)</f>
        <v>0</v>
      </c>
      <c r="BH190" s="149">
        <f>IF(U190="sníž. přenesená",N190,0)</f>
        <v>0</v>
      </c>
      <c r="BI190" s="149">
        <f>IF(U190="nulová",N190,0)</f>
        <v>0</v>
      </c>
      <c r="BJ190" s="21" t="s">
        <v>80</v>
      </c>
      <c r="BK190" s="149">
        <f>ROUND(L190*K190,2)</f>
        <v>0</v>
      </c>
      <c r="BL190" s="21" t="s">
        <v>163</v>
      </c>
      <c r="BM190" s="21" t="s">
        <v>1924</v>
      </c>
    </row>
    <row r="191" spans="2:65" s="1" customFormat="1" ht="84" customHeight="1">
      <c r="B191" s="34"/>
      <c r="C191" s="35"/>
      <c r="D191" s="35"/>
      <c r="E191" s="35"/>
      <c r="F191" s="222" t="s">
        <v>1925</v>
      </c>
      <c r="G191" s="223"/>
      <c r="H191" s="223"/>
      <c r="I191" s="223"/>
      <c r="J191" s="35"/>
      <c r="K191" s="35"/>
      <c r="L191" s="35"/>
      <c r="M191" s="35"/>
      <c r="N191" s="35"/>
      <c r="O191" s="35"/>
      <c r="P191" s="35"/>
      <c r="Q191" s="35"/>
      <c r="R191" s="36"/>
      <c r="T191" s="150"/>
      <c r="U191" s="35"/>
      <c r="V191" s="35"/>
      <c r="W191" s="35"/>
      <c r="X191" s="35"/>
      <c r="Y191" s="35"/>
      <c r="Z191" s="35"/>
      <c r="AA191" s="73"/>
      <c r="AT191" s="21" t="s">
        <v>176</v>
      </c>
      <c r="AU191" s="21" t="s">
        <v>130</v>
      </c>
    </row>
    <row r="192" spans="2:65" s="10" customFormat="1" ht="16.5" customHeight="1">
      <c r="B192" s="154"/>
      <c r="C192" s="155"/>
      <c r="D192" s="155"/>
      <c r="E192" s="156" t="s">
        <v>5</v>
      </c>
      <c r="F192" s="253" t="s">
        <v>1926</v>
      </c>
      <c r="G192" s="254"/>
      <c r="H192" s="254"/>
      <c r="I192" s="254"/>
      <c r="J192" s="155"/>
      <c r="K192" s="157">
        <v>37</v>
      </c>
      <c r="L192" s="155"/>
      <c r="M192" s="155"/>
      <c r="N192" s="155"/>
      <c r="O192" s="155"/>
      <c r="P192" s="155"/>
      <c r="Q192" s="155"/>
      <c r="R192" s="158"/>
      <c r="T192" s="159"/>
      <c r="U192" s="155"/>
      <c r="V192" s="155"/>
      <c r="W192" s="155"/>
      <c r="X192" s="155"/>
      <c r="Y192" s="155"/>
      <c r="Z192" s="155"/>
      <c r="AA192" s="160"/>
      <c r="AT192" s="161" t="s">
        <v>371</v>
      </c>
      <c r="AU192" s="161" t="s">
        <v>130</v>
      </c>
      <c r="AV192" s="10" t="s">
        <v>130</v>
      </c>
      <c r="AW192" s="10" t="s">
        <v>30</v>
      </c>
      <c r="AX192" s="10" t="s">
        <v>80</v>
      </c>
      <c r="AY192" s="161" t="s">
        <v>164</v>
      </c>
    </row>
    <row r="193" spans="2:65" s="1" customFormat="1" ht="38.25" customHeight="1">
      <c r="B193" s="140"/>
      <c r="C193" s="141" t="s">
        <v>800</v>
      </c>
      <c r="D193" s="141" t="s">
        <v>165</v>
      </c>
      <c r="E193" s="142" t="s">
        <v>1927</v>
      </c>
      <c r="F193" s="224" t="s">
        <v>1928</v>
      </c>
      <c r="G193" s="224"/>
      <c r="H193" s="224"/>
      <c r="I193" s="224"/>
      <c r="J193" s="143" t="s">
        <v>569</v>
      </c>
      <c r="K193" s="144">
        <v>3</v>
      </c>
      <c r="L193" s="225">
        <v>0</v>
      </c>
      <c r="M193" s="225"/>
      <c r="N193" s="225">
        <f>ROUND(L193*K193,2)</f>
        <v>0</v>
      </c>
      <c r="O193" s="225"/>
      <c r="P193" s="225"/>
      <c r="Q193" s="225"/>
      <c r="R193" s="145"/>
      <c r="T193" s="146" t="s">
        <v>5</v>
      </c>
      <c r="U193" s="43" t="s">
        <v>37</v>
      </c>
      <c r="V193" s="147">
        <v>0.57399999999999995</v>
      </c>
      <c r="W193" s="147">
        <f>V193*K193</f>
        <v>1.722</v>
      </c>
      <c r="X193" s="147">
        <v>5.0000000000000002E-5</v>
      </c>
      <c r="Y193" s="147">
        <f>X193*K193</f>
        <v>1.5000000000000001E-4</v>
      </c>
      <c r="Z193" s="147">
        <v>0</v>
      </c>
      <c r="AA193" s="148">
        <f>Z193*K193</f>
        <v>0</v>
      </c>
      <c r="AR193" s="21" t="s">
        <v>163</v>
      </c>
      <c r="AT193" s="21" t="s">
        <v>165</v>
      </c>
      <c r="AU193" s="21" t="s">
        <v>130</v>
      </c>
      <c r="AY193" s="21" t="s">
        <v>164</v>
      </c>
      <c r="BE193" s="149">
        <f>IF(U193="základní",N193,0)</f>
        <v>0</v>
      </c>
      <c r="BF193" s="149">
        <f>IF(U193="snížená",N193,0)</f>
        <v>0</v>
      </c>
      <c r="BG193" s="149">
        <f>IF(U193="zákl. přenesená",N193,0)</f>
        <v>0</v>
      </c>
      <c r="BH193" s="149">
        <f>IF(U193="sníž. přenesená",N193,0)</f>
        <v>0</v>
      </c>
      <c r="BI193" s="149">
        <f>IF(U193="nulová",N193,0)</f>
        <v>0</v>
      </c>
      <c r="BJ193" s="21" t="s">
        <v>80</v>
      </c>
      <c r="BK193" s="149">
        <f>ROUND(L193*K193,2)</f>
        <v>0</v>
      </c>
      <c r="BL193" s="21" t="s">
        <v>163</v>
      </c>
      <c r="BM193" s="21" t="s">
        <v>1929</v>
      </c>
    </row>
    <row r="194" spans="2:65" s="1" customFormat="1" ht="16.5" customHeight="1">
      <c r="B194" s="140"/>
      <c r="C194" s="170" t="s">
        <v>208</v>
      </c>
      <c r="D194" s="170" t="s">
        <v>508</v>
      </c>
      <c r="E194" s="171" t="s">
        <v>1930</v>
      </c>
      <c r="F194" s="263" t="s">
        <v>1931</v>
      </c>
      <c r="G194" s="263"/>
      <c r="H194" s="263"/>
      <c r="I194" s="263"/>
      <c r="J194" s="172" t="s">
        <v>417</v>
      </c>
      <c r="K194" s="173">
        <v>0.15</v>
      </c>
      <c r="L194" s="264">
        <v>0</v>
      </c>
      <c r="M194" s="264"/>
      <c r="N194" s="264">
        <f>ROUND(L194*K194,2)</f>
        <v>0</v>
      </c>
      <c r="O194" s="225"/>
      <c r="P194" s="225"/>
      <c r="Q194" s="225"/>
      <c r="R194" s="145"/>
      <c r="T194" s="146" t="s">
        <v>5</v>
      </c>
      <c r="U194" s="43" t="s">
        <v>37</v>
      </c>
      <c r="V194" s="147">
        <v>0</v>
      </c>
      <c r="W194" s="147">
        <f>V194*K194</f>
        <v>0</v>
      </c>
      <c r="X194" s="147">
        <v>0.65</v>
      </c>
      <c r="Y194" s="147">
        <f>X194*K194</f>
        <v>9.7500000000000003E-2</v>
      </c>
      <c r="Z194" s="147">
        <v>0</v>
      </c>
      <c r="AA194" s="148">
        <f>Z194*K194</f>
        <v>0</v>
      </c>
      <c r="AR194" s="21" t="s">
        <v>340</v>
      </c>
      <c r="AT194" s="21" t="s">
        <v>508</v>
      </c>
      <c r="AU194" s="21" t="s">
        <v>130</v>
      </c>
      <c r="AY194" s="21" t="s">
        <v>164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1" t="s">
        <v>80</v>
      </c>
      <c r="BK194" s="149">
        <f>ROUND(L194*K194,2)</f>
        <v>0</v>
      </c>
      <c r="BL194" s="21" t="s">
        <v>163</v>
      </c>
      <c r="BM194" s="21" t="s">
        <v>1932</v>
      </c>
    </row>
    <row r="195" spans="2:65" s="10" customFormat="1" ht="16.5" customHeight="1">
      <c r="B195" s="154"/>
      <c r="C195" s="155"/>
      <c r="D195" s="155"/>
      <c r="E195" s="156" t="s">
        <v>5</v>
      </c>
      <c r="F195" s="257" t="s">
        <v>1933</v>
      </c>
      <c r="G195" s="258"/>
      <c r="H195" s="258"/>
      <c r="I195" s="258"/>
      <c r="J195" s="155"/>
      <c r="K195" s="157">
        <v>0.15</v>
      </c>
      <c r="L195" s="155"/>
      <c r="M195" s="155"/>
      <c r="N195" s="155"/>
      <c r="O195" s="155"/>
      <c r="P195" s="155"/>
      <c r="Q195" s="155"/>
      <c r="R195" s="158"/>
      <c r="T195" s="159"/>
      <c r="U195" s="155"/>
      <c r="V195" s="155"/>
      <c r="W195" s="155"/>
      <c r="X195" s="155"/>
      <c r="Y195" s="155"/>
      <c r="Z195" s="155"/>
      <c r="AA195" s="160"/>
      <c r="AT195" s="161" t="s">
        <v>371</v>
      </c>
      <c r="AU195" s="161" t="s">
        <v>130</v>
      </c>
      <c r="AV195" s="10" t="s">
        <v>130</v>
      </c>
      <c r="AW195" s="10" t="s">
        <v>30</v>
      </c>
      <c r="AX195" s="10" t="s">
        <v>80</v>
      </c>
      <c r="AY195" s="161" t="s">
        <v>164</v>
      </c>
    </row>
    <row r="196" spans="2:65" s="1" customFormat="1" ht="25.5" customHeight="1">
      <c r="B196" s="140"/>
      <c r="C196" s="141" t="s">
        <v>302</v>
      </c>
      <c r="D196" s="141" t="s">
        <v>165</v>
      </c>
      <c r="E196" s="142" t="s">
        <v>1934</v>
      </c>
      <c r="F196" s="224" t="s">
        <v>1935</v>
      </c>
      <c r="G196" s="224"/>
      <c r="H196" s="224"/>
      <c r="I196" s="224"/>
      <c r="J196" s="143" t="s">
        <v>569</v>
      </c>
      <c r="K196" s="144">
        <v>5</v>
      </c>
      <c r="L196" s="225">
        <v>0</v>
      </c>
      <c r="M196" s="225"/>
      <c r="N196" s="225">
        <f>ROUND(L196*K196,2)</f>
        <v>0</v>
      </c>
      <c r="O196" s="225"/>
      <c r="P196" s="225"/>
      <c r="Q196" s="225"/>
      <c r="R196" s="145"/>
      <c r="T196" s="146" t="s">
        <v>5</v>
      </c>
      <c r="U196" s="43" t="s">
        <v>37</v>
      </c>
      <c r="V196" s="147">
        <v>0.24199999999999999</v>
      </c>
      <c r="W196" s="147">
        <f>V196*K196</f>
        <v>1.21</v>
      </c>
      <c r="X196" s="147">
        <v>0</v>
      </c>
      <c r="Y196" s="147">
        <f>X196*K196</f>
        <v>0</v>
      </c>
      <c r="Z196" s="147">
        <v>0</v>
      </c>
      <c r="AA196" s="148">
        <f>Z196*K196</f>
        <v>0</v>
      </c>
      <c r="AR196" s="21" t="s">
        <v>163</v>
      </c>
      <c r="AT196" s="21" t="s">
        <v>165</v>
      </c>
      <c r="AU196" s="21" t="s">
        <v>130</v>
      </c>
      <c r="AY196" s="21" t="s">
        <v>164</v>
      </c>
      <c r="BE196" s="149">
        <f>IF(U196="základní",N196,0)</f>
        <v>0</v>
      </c>
      <c r="BF196" s="149">
        <f>IF(U196="snížená",N196,0)</f>
        <v>0</v>
      </c>
      <c r="BG196" s="149">
        <f>IF(U196="zákl. přenesená",N196,0)</f>
        <v>0</v>
      </c>
      <c r="BH196" s="149">
        <f>IF(U196="sníž. přenesená",N196,0)</f>
        <v>0</v>
      </c>
      <c r="BI196" s="149">
        <f>IF(U196="nulová",N196,0)</f>
        <v>0</v>
      </c>
      <c r="BJ196" s="21" t="s">
        <v>80</v>
      </c>
      <c r="BK196" s="149">
        <f>ROUND(L196*K196,2)</f>
        <v>0</v>
      </c>
      <c r="BL196" s="21" t="s">
        <v>163</v>
      </c>
      <c r="BM196" s="21" t="s">
        <v>1936</v>
      </c>
    </row>
    <row r="197" spans="2:65" s="1" customFormat="1" ht="25.5" customHeight="1">
      <c r="B197" s="140"/>
      <c r="C197" s="141" t="s">
        <v>212</v>
      </c>
      <c r="D197" s="141" t="s">
        <v>165</v>
      </c>
      <c r="E197" s="142" t="s">
        <v>1937</v>
      </c>
      <c r="F197" s="224" t="s">
        <v>1938</v>
      </c>
      <c r="G197" s="224"/>
      <c r="H197" s="224"/>
      <c r="I197" s="224"/>
      <c r="J197" s="143" t="s">
        <v>368</v>
      </c>
      <c r="K197" s="144">
        <v>1562</v>
      </c>
      <c r="L197" s="225">
        <v>0</v>
      </c>
      <c r="M197" s="225"/>
      <c r="N197" s="225">
        <f>ROUND(L197*K197,2)</f>
        <v>0</v>
      </c>
      <c r="O197" s="225"/>
      <c r="P197" s="225"/>
      <c r="Q197" s="225"/>
      <c r="R197" s="145"/>
      <c r="T197" s="146" t="s">
        <v>5</v>
      </c>
      <c r="U197" s="43" t="s">
        <v>37</v>
      </c>
      <c r="V197" s="147">
        <v>2E-3</v>
      </c>
      <c r="W197" s="147">
        <f>V197*K197</f>
        <v>3.1240000000000001</v>
      </c>
      <c r="X197" s="147">
        <v>0</v>
      </c>
      <c r="Y197" s="147">
        <f>X197*K197</f>
        <v>0</v>
      </c>
      <c r="Z197" s="147">
        <v>0</v>
      </c>
      <c r="AA197" s="148">
        <f>Z197*K197</f>
        <v>0</v>
      </c>
      <c r="AR197" s="21" t="s">
        <v>163</v>
      </c>
      <c r="AT197" s="21" t="s">
        <v>165</v>
      </c>
      <c r="AU197" s="21" t="s">
        <v>130</v>
      </c>
      <c r="AY197" s="21" t="s">
        <v>164</v>
      </c>
      <c r="BE197" s="149">
        <f>IF(U197="základní",N197,0)</f>
        <v>0</v>
      </c>
      <c r="BF197" s="149">
        <f>IF(U197="snížená",N197,0)</f>
        <v>0</v>
      </c>
      <c r="BG197" s="149">
        <f>IF(U197="zákl. přenesená",N197,0)</f>
        <v>0</v>
      </c>
      <c r="BH197" s="149">
        <f>IF(U197="sníž. přenesená",N197,0)</f>
        <v>0</v>
      </c>
      <c r="BI197" s="149">
        <f>IF(U197="nulová",N197,0)</f>
        <v>0</v>
      </c>
      <c r="BJ197" s="21" t="s">
        <v>80</v>
      </c>
      <c r="BK197" s="149">
        <f>ROUND(L197*K197,2)</f>
        <v>0</v>
      </c>
      <c r="BL197" s="21" t="s">
        <v>163</v>
      </c>
      <c r="BM197" s="21" t="s">
        <v>1939</v>
      </c>
    </row>
    <row r="198" spans="2:65" s="10" customFormat="1" ht="16.5" customHeight="1">
      <c r="B198" s="154"/>
      <c r="C198" s="155"/>
      <c r="D198" s="155"/>
      <c r="E198" s="156" t="s">
        <v>5</v>
      </c>
      <c r="F198" s="257" t="s">
        <v>1940</v>
      </c>
      <c r="G198" s="258"/>
      <c r="H198" s="258"/>
      <c r="I198" s="258"/>
      <c r="J198" s="155"/>
      <c r="K198" s="157">
        <v>1524</v>
      </c>
      <c r="L198" s="155"/>
      <c r="M198" s="155"/>
      <c r="N198" s="155"/>
      <c r="O198" s="155"/>
      <c r="P198" s="155"/>
      <c r="Q198" s="155"/>
      <c r="R198" s="158"/>
      <c r="T198" s="159"/>
      <c r="U198" s="155"/>
      <c r="V198" s="155"/>
      <c r="W198" s="155"/>
      <c r="X198" s="155"/>
      <c r="Y198" s="155"/>
      <c r="Z198" s="155"/>
      <c r="AA198" s="160"/>
      <c r="AT198" s="161" t="s">
        <v>371</v>
      </c>
      <c r="AU198" s="161" t="s">
        <v>130</v>
      </c>
      <c r="AV198" s="10" t="s">
        <v>130</v>
      </c>
      <c r="AW198" s="10" t="s">
        <v>30</v>
      </c>
      <c r="AX198" s="10" t="s">
        <v>72</v>
      </c>
      <c r="AY198" s="161" t="s">
        <v>164</v>
      </c>
    </row>
    <row r="199" spans="2:65" s="10" customFormat="1" ht="16.5" customHeight="1">
      <c r="B199" s="154"/>
      <c r="C199" s="155"/>
      <c r="D199" s="155"/>
      <c r="E199" s="156" t="s">
        <v>5</v>
      </c>
      <c r="F199" s="253" t="s">
        <v>1896</v>
      </c>
      <c r="G199" s="254"/>
      <c r="H199" s="254"/>
      <c r="I199" s="254"/>
      <c r="J199" s="155"/>
      <c r="K199" s="157">
        <v>38</v>
      </c>
      <c r="L199" s="155"/>
      <c r="M199" s="155"/>
      <c r="N199" s="155"/>
      <c r="O199" s="155"/>
      <c r="P199" s="155"/>
      <c r="Q199" s="155"/>
      <c r="R199" s="158"/>
      <c r="T199" s="159"/>
      <c r="U199" s="155"/>
      <c r="V199" s="155"/>
      <c r="W199" s="155"/>
      <c r="X199" s="155"/>
      <c r="Y199" s="155"/>
      <c r="Z199" s="155"/>
      <c r="AA199" s="160"/>
      <c r="AT199" s="161" t="s">
        <v>371</v>
      </c>
      <c r="AU199" s="161" t="s">
        <v>130</v>
      </c>
      <c r="AV199" s="10" t="s">
        <v>130</v>
      </c>
      <c r="AW199" s="10" t="s">
        <v>30</v>
      </c>
      <c r="AX199" s="10" t="s">
        <v>72</v>
      </c>
      <c r="AY199" s="161" t="s">
        <v>164</v>
      </c>
    </row>
    <row r="200" spans="2:65" s="11" customFormat="1" ht="16.5" customHeight="1">
      <c r="B200" s="162"/>
      <c r="C200" s="163"/>
      <c r="D200" s="163"/>
      <c r="E200" s="164" t="s">
        <v>5</v>
      </c>
      <c r="F200" s="255" t="s">
        <v>375</v>
      </c>
      <c r="G200" s="256"/>
      <c r="H200" s="256"/>
      <c r="I200" s="256"/>
      <c r="J200" s="163"/>
      <c r="K200" s="165">
        <v>1562</v>
      </c>
      <c r="L200" s="163"/>
      <c r="M200" s="163"/>
      <c r="N200" s="163"/>
      <c r="O200" s="163"/>
      <c r="P200" s="163"/>
      <c r="Q200" s="163"/>
      <c r="R200" s="166"/>
      <c r="T200" s="167"/>
      <c r="U200" s="163"/>
      <c r="V200" s="163"/>
      <c r="W200" s="163"/>
      <c r="X200" s="163"/>
      <c r="Y200" s="163"/>
      <c r="Z200" s="163"/>
      <c r="AA200" s="168"/>
      <c r="AT200" s="169" t="s">
        <v>371</v>
      </c>
      <c r="AU200" s="169" t="s">
        <v>130</v>
      </c>
      <c r="AV200" s="11" t="s">
        <v>163</v>
      </c>
      <c r="AW200" s="11" t="s">
        <v>30</v>
      </c>
      <c r="AX200" s="11" t="s">
        <v>80</v>
      </c>
      <c r="AY200" s="169" t="s">
        <v>164</v>
      </c>
    </row>
    <row r="201" spans="2:65" s="1" customFormat="1" ht="25.5" customHeight="1">
      <c r="B201" s="140"/>
      <c r="C201" s="141" t="s">
        <v>344</v>
      </c>
      <c r="D201" s="141" t="s">
        <v>165</v>
      </c>
      <c r="E201" s="142" t="s">
        <v>1941</v>
      </c>
      <c r="F201" s="224" t="s">
        <v>1942</v>
      </c>
      <c r="G201" s="224"/>
      <c r="H201" s="224"/>
      <c r="I201" s="224"/>
      <c r="J201" s="143" t="s">
        <v>368</v>
      </c>
      <c r="K201" s="144">
        <v>479</v>
      </c>
      <c r="L201" s="225">
        <v>0</v>
      </c>
      <c r="M201" s="225"/>
      <c r="N201" s="225">
        <f>ROUND(L201*K201,2)</f>
        <v>0</v>
      </c>
      <c r="O201" s="225"/>
      <c r="P201" s="225"/>
      <c r="Q201" s="225"/>
      <c r="R201" s="145"/>
      <c r="T201" s="146" t="s">
        <v>5</v>
      </c>
      <c r="U201" s="43" t="s">
        <v>37</v>
      </c>
      <c r="V201" s="147">
        <v>0.23799999999999999</v>
      </c>
      <c r="W201" s="147">
        <f>V201*K201</f>
        <v>114.002</v>
      </c>
      <c r="X201" s="147">
        <v>0</v>
      </c>
      <c r="Y201" s="147">
        <f>X201*K201</f>
        <v>0</v>
      </c>
      <c r="Z201" s="147">
        <v>0</v>
      </c>
      <c r="AA201" s="148">
        <f>Z201*K201</f>
        <v>0</v>
      </c>
      <c r="AR201" s="21" t="s">
        <v>163</v>
      </c>
      <c r="AT201" s="21" t="s">
        <v>165</v>
      </c>
      <c r="AU201" s="21" t="s">
        <v>130</v>
      </c>
      <c r="AY201" s="21" t="s">
        <v>164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1" t="s">
        <v>80</v>
      </c>
      <c r="BK201" s="149">
        <f>ROUND(L201*K201,2)</f>
        <v>0</v>
      </c>
      <c r="BL201" s="21" t="s">
        <v>163</v>
      </c>
      <c r="BM201" s="21" t="s">
        <v>1943</v>
      </c>
    </row>
    <row r="202" spans="2:65" s="10" customFormat="1" ht="16.5" customHeight="1">
      <c r="B202" s="154"/>
      <c r="C202" s="155"/>
      <c r="D202" s="155"/>
      <c r="E202" s="156" t="s">
        <v>5</v>
      </c>
      <c r="F202" s="257" t="s">
        <v>1926</v>
      </c>
      <c r="G202" s="258"/>
      <c r="H202" s="258"/>
      <c r="I202" s="258"/>
      <c r="J202" s="155"/>
      <c r="K202" s="157">
        <v>37</v>
      </c>
      <c r="L202" s="155"/>
      <c r="M202" s="155"/>
      <c r="N202" s="155"/>
      <c r="O202" s="155"/>
      <c r="P202" s="155"/>
      <c r="Q202" s="155"/>
      <c r="R202" s="158"/>
      <c r="T202" s="159"/>
      <c r="U202" s="155"/>
      <c r="V202" s="155"/>
      <c r="W202" s="155"/>
      <c r="X202" s="155"/>
      <c r="Y202" s="155"/>
      <c r="Z202" s="155"/>
      <c r="AA202" s="160"/>
      <c r="AT202" s="161" t="s">
        <v>371</v>
      </c>
      <c r="AU202" s="161" t="s">
        <v>130</v>
      </c>
      <c r="AV202" s="10" t="s">
        <v>130</v>
      </c>
      <c r="AW202" s="10" t="s">
        <v>30</v>
      </c>
      <c r="AX202" s="10" t="s">
        <v>72</v>
      </c>
      <c r="AY202" s="161" t="s">
        <v>164</v>
      </c>
    </row>
    <row r="203" spans="2:65" s="10" customFormat="1" ht="16.5" customHeight="1">
      <c r="B203" s="154"/>
      <c r="C203" s="155"/>
      <c r="D203" s="155"/>
      <c r="E203" s="156" t="s">
        <v>5</v>
      </c>
      <c r="F203" s="253" t="s">
        <v>1944</v>
      </c>
      <c r="G203" s="254"/>
      <c r="H203" s="254"/>
      <c r="I203" s="254"/>
      <c r="J203" s="155"/>
      <c r="K203" s="157">
        <v>442</v>
      </c>
      <c r="L203" s="155"/>
      <c r="M203" s="155"/>
      <c r="N203" s="155"/>
      <c r="O203" s="155"/>
      <c r="P203" s="155"/>
      <c r="Q203" s="155"/>
      <c r="R203" s="158"/>
      <c r="T203" s="159"/>
      <c r="U203" s="155"/>
      <c r="V203" s="155"/>
      <c r="W203" s="155"/>
      <c r="X203" s="155"/>
      <c r="Y203" s="155"/>
      <c r="Z203" s="155"/>
      <c r="AA203" s="160"/>
      <c r="AT203" s="161" t="s">
        <v>371</v>
      </c>
      <c r="AU203" s="161" t="s">
        <v>130</v>
      </c>
      <c r="AV203" s="10" t="s">
        <v>130</v>
      </c>
      <c r="AW203" s="10" t="s">
        <v>30</v>
      </c>
      <c r="AX203" s="10" t="s">
        <v>72</v>
      </c>
      <c r="AY203" s="161" t="s">
        <v>164</v>
      </c>
    </row>
    <row r="204" spans="2:65" s="11" customFormat="1" ht="16.5" customHeight="1">
      <c r="B204" s="162"/>
      <c r="C204" s="163"/>
      <c r="D204" s="163"/>
      <c r="E204" s="164" t="s">
        <v>5</v>
      </c>
      <c r="F204" s="255" t="s">
        <v>375</v>
      </c>
      <c r="G204" s="256"/>
      <c r="H204" s="256"/>
      <c r="I204" s="256"/>
      <c r="J204" s="163"/>
      <c r="K204" s="165">
        <v>479</v>
      </c>
      <c r="L204" s="163"/>
      <c r="M204" s="163"/>
      <c r="N204" s="163"/>
      <c r="O204" s="163"/>
      <c r="P204" s="163"/>
      <c r="Q204" s="163"/>
      <c r="R204" s="166"/>
      <c r="T204" s="167"/>
      <c r="U204" s="163"/>
      <c r="V204" s="163"/>
      <c r="W204" s="163"/>
      <c r="X204" s="163"/>
      <c r="Y204" s="163"/>
      <c r="Z204" s="163"/>
      <c r="AA204" s="168"/>
      <c r="AT204" s="169" t="s">
        <v>371</v>
      </c>
      <c r="AU204" s="169" t="s">
        <v>130</v>
      </c>
      <c r="AV204" s="11" t="s">
        <v>163</v>
      </c>
      <c r="AW204" s="11" t="s">
        <v>30</v>
      </c>
      <c r="AX204" s="11" t="s">
        <v>80</v>
      </c>
      <c r="AY204" s="169" t="s">
        <v>164</v>
      </c>
    </row>
    <row r="205" spans="2:65" s="9" customFormat="1" ht="29.85" customHeight="1">
      <c r="B205" s="129"/>
      <c r="C205" s="130"/>
      <c r="D205" s="139" t="s">
        <v>1782</v>
      </c>
      <c r="E205" s="139"/>
      <c r="F205" s="139"/>
      <c r="G205" s="139"/>
      <c r="H205" s="139"/>
      <c r="I205" s="139"/>
      <c r="J205" s="139"/>
      <c r="K205" s="139"/>
      <c r="L205" s="139"/>
      <c r="M205" s="139"/>
      <c r="N205" s="230">
        <f>BK205</f>
        <v>0</v>
      </c>
      <c r="O205" s="231"/>
      <c r="P205" s="231"/>
      <c r="Q205" s="231"/>
      <c r="R205" s="132"/>
      <c r="T205" s="133"/>
      <c r="U205" s="130"/>
      <c r="V205" s="130"/>
      <c r="W205" s="134">
        <f>W206</f>
        <v>0</v>
      </c>
      <c r="X205" s="130"/>
      <c r="Y205" s="134">
        <f>Y206</f>
        <v>0</v>
      </c>
      <c r="Z205" s="130"/>
      <c r="AA205" s="135">
        <f>AA206</f>
        <v>0</v>
      </c>
      <c r="AR205" s="136" t="s">
        <v>80</v>
      </c>
      <c r="AT205" s="137" t="s">
        <v>71</v>
      </c>
      <c r="AU205" s="137" t="s">
        <v>80</v>
      </c>
      <c r="AY205" s="136" t="s">
        <v>164</v>
      </c>
      <c r="BK205" s="138">
        <f>BK206</f>
        <v>0</v>
      </c>
    </row>
    <row r="206" spans="2:65" s="1" customFormat="1" ht="25.5" customHeight="1">
      <c r="B206" s="140"/>
      <c r="C206" s="141" t="s">
        <v>566</v>
      </c>
      <c r="D206" s="141" t="s">
        <v>165</v>
      </c>
      <c r="E206" s="142" t="s">
        <v>1945</v>
      </c>
      <c r="F206" s="224" t="s">
        <v>1946</v>
      </c>
      <c r="G206" s="224"/>
      <c r="H206" s="224"/>
      <c r="I206" s="224"/>
      <c r="J206" s="143" t="s">
        <v>511</v>
      </c>
      <c r="K206" s="144">
        <v>12</v>
      </c>
      <c r="L206" s="225">
        <v>0</v>
      </c>
      <c r="M206" s="225"/>
      <c r="N206" s="225">
        <f>ROUND(L206*K206,2)</f>
        <v>0</v>
      </c>
      <c r="O206" s="225"/>
      <c r="P206" s="225"/>
      <c r="Q206" s="225"/>
      <c r="R206" s="145"/>
      <c r="T206" s="146" t="s">
        <v>5</v>
      </c>
      <c r="U206" s="151" t="s">
        <v>37</v>
      </c>
      <c r="V206" s="152">
        <v>0</v>
      </c>
      <c r="W206" s="152">
        <f>V206*K206</f>
        <v>0</v>
      </c>
      <c r="X206" s="152">
        <v>0</v>
      </c>
      <c r="Y206" s="152">
        <f>X206*K206</f>
        <v>0</v>
      </c>
      <c r="Z206" s="152">
        <v>0</v>
      </c>
      <c r="AA206" s="153">
        <f>Z206*K206</f>
        <v>0</v>
      </c>
      <c r="AR206" s="21" t="s">
        <v>163</v>
      </c>
      <c r="AT206" s="21" t="s">
        <v>165</v>
      </c>
      <c r="AU206" s="21" t="s">
        <v>130</v>
      </c>
      <c r="AY206" s="21" t="s">
        <v>164</v>
      </c>
      <c r="BE206" s="149">
        <f>IF(U206="základní",N206,0)</f>
        <v>0</v>
      </c>
      <c r="BF206" s="149">
        <f>IF(U206="snížená",N206,0)</f>
        <v>0</v>
      </c>
      <c r="BG206" s="149">
        <f>IF(U206="zákl. přenesená",N206,0)</f>
        <v>0</v>
      </c>
      <c r="BH206" s="149">
        <f>IF(U206="sníž. přenesená",N206,0)</f>
        <v>0</v>
      </c>
      <c r="BI206" s="149">
        <f>IF(U206="nulová",N206,0)</f>
        <v>0</v>
      </c>
      <c r="BJ206" s="21" t="s">
        <v>80</v>
      </c>
      <c r="BK206" s="149">
        <f>ROUND(L206*K206,2)</f>
        <v>0</v>
      </c>
      <c r="BL206" s="21" t="s">
        <v>163</v>
      </c>
      <c r="BM206" s="21" t="s">
        <v>1947</v>
      </c>
    </row>
    <row r="207" spans="2:65" s="1" customFormat="1" ht="6.95" customHeight="1">
      <c r="B207" s="58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60"/>
    </row>
  </sheetData>
  <mergeCells count="24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L95:Q95"/>
    <mergeCell ref="C101:Q101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F115:I115"/>
    <mergeCell ref="L115:M115"/>
    <mergeCell ref="N115:Q115"/>
    <mergeCell ref="F116:I116"/>
    <mergeCell ref="N112:Q112"/>
    <mergeCell ref="N113:Q113"/>
    <mergeCell ref="N114:Q114"/>
    <mergeCell ref="F117:I117"/>
    <mergeCell ref="L117:M117"/>
    <mergeCell ref="N117:Q117"/>
    <mergeCell ref="F118:I118"/>
    <mergeCell ref="F119:I119"/>
    <mergeCell ref="L119:M119"/>
    <mergeCell ref="N119:Q119"/>
    <mergeCell ref="F120:I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L180:M180"/>
    <mergeCell ref="N180:Q180"/>
    <mergeCell ref="F187:I187"/>
    <mergeCell ref="F188:I188"/>
    <mergeCell ref="L188:M188"/>
    <mergeCell ref="N188:Q188"/>
    <mergeCell ref="F189:I189"/>
    <mergeCell ref="L189:M189"/>
    <mergeCell ref="N189:Q189"/>
    <mergeCell ref="F181:I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206:I206"/>
    <mergeCell ref="L206:M206"/>
    <mergeCell ref="N206:Q206"/>
    <mergeCell ref="N205:Q205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F199:I199"/>
    <mergeCell ref="H1:K1"/>
    <mergeCell ref="S2:AC2"/>
    <mergeCell ref="F200:I200"/>
    <mergeCell ref="F201:I201"/>
    <mergeCell ref="L201:M201"/>
    <mergeCell ref="N201:Q201"/>
    <mergeCell ref="F202:I202"/>
    <mergeCell ref="F203:I203"/>
    <mergeCell ref="F204:I204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L194:M194"/>
    <mergeCell ref="N194:Q194"/>
    <mergeCell ref="F185:I185"/>
    <mergeCell ref="L185:M185"/>
    <mergeCell ref="N185:Q185"/>
    <mergeCell ref="F186:I186"/>
  </mergeCells>
  <hyperlinks>
    <hyperlink ref="F1:G1" location="C2" display="1) Krycí list rozpočtu"/>
    <hyperlink ref="H1:K1" location="C86" display="2) Rekapitulace rozpočtu"/>
    <hyperlink ref="L1" location="C111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2"/>
  <sheetViews>
    <sheetView showGridLines="0" workbookViewId="0">
      <pane ySplit="1" topLeftCell="A202" activePane="bottomLeft" state="frozen"/>
      <selection pane="bottomLeft" activeCell="AC235" sqref="AC23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108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1948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N98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ROUND((SUM(BE98:BE99)+SUM(BE117:BE211)), 2)</f>
        <v>0</v>
      </c>
      <c r="I32" s="236"/>
      <c r="J32" s="236"/>
      <c r="K32" s="35"/>
      <c r="L32" s="35"/>
      <c r="M32" s="249">
        <f>ROUND(ROUND((SUM(BE98:BE99)+SUM(BE117:BE211)),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ROUND((SUM(BF98:BF99)+SUM(BF117:BF211)), 2)</f>
        <v>0</v>
      </c>
      <c r="I33" s="236"/>
      <c r="J33" s="236"/>
      <c r="K33" s="35"/>
      <c r="L33" s="35"/>
      <c r="M33" s="249">
        <f>ROUND(ROUND((SUM(BF98:BF99)+SUM(BF117:BF211)),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ROUND((SUM(BG98:BG99)+SUM(BG117:BG211)),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ROUND((SUM(BH98:BH99)+SUM(BH117:BH211)),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ROUND((SUM(BI98:BI99)+SUM(BI117:BI211)),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>703 - SO 703 - Drobná architektura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N117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358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N118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359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N119</f>
        <v>0</v>
      </c>
      <c r="O90" s="244"/>
      <c r="P90" s="244"/>
      <c r="Q90" s="244"/>
      <c r="R90" s="119"/>
    </row>
    <row r="91" spans="2:47" s="7" customFormat="1" ht="19.899999999999999" customHeight="1">
      <c r="B91" s="116"/>
      <c r="C91" s="117"/>
      <c r="D91" s="118" t="s">
        <v>1949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3">
        <f>N159</f>
        <v>0</v>
      </c>
      <c r="O91" s="244"/>
      <c r="P91" s="244"/>
      <c r="Q91" s="244"/>
      <c r="R91" s="119"/>
    </row>
    <row r="92" spans="2:47" s="7" customFormat="1" ht="19.899999999999999" customHeight="1">
      <c r="B92" s="116"/>
      <c r="C92" s="117"/>
      <c r="D92" s="118" t="s">
        <v>1153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3">
        <f>N174</f>
        <v>0</v>
      </c>
      <c r="O92" s="244"/>
      <c r="P92" s="244"/>
      <c r="Q92" s="244"/>
      <c r="R92" s="119"/>
    </row>
    <row r="93" spans="2:47" s="7" customFormat="1" ht="19.899999999999999" customHeight="1">
      <c r="B93" s="116"/>
      <c r="C93" s="117"/>
      <c r="D93" s="118" t="s">
        <v>361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3">
        <f>N179</f>
        <v>0</v>
      </c>
      <c r="O93" s="244"/>
      <c r="P93" s="244"/>
      <c r="Q93" s="244"/>
      <c r="R93" s="119"/>
    </row>
    <row r="94" spans="2:47" s="7" customFormat="1" ht="19.899999999999999" customHeight="1">
      <c r="B94" s="116"/>
      <c r="C94" s="117"/>
      <c r="D94" s="118" t="s">
        <v>362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3">
        <f>N191</f>
        <v>0</v>
      </c>
      <c r="O94" s="244"/>
      <c r="P94" s="244"/>
      <c r="Q94" s="244"/>
      <c r="R94" s="119"/>
    </row>
    <row r="95" spans="2:47" s="6" customFormat="1" ht="24.95" customHeight="1">
      <c r="B95" s="112"/>
      <c r="C95" s="113"/>
      <c r="D95" s="114" t="s">
        <v>1044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29">
        <f>N197</f>
        <v>0</v>
      </c>
      <c r="O95" s="242"/>
      <c r="P95" s="242"/>
      <c r="Q95" s="242"/>
      <c r="R95" s="115"/>
    </row>
    <row r="96" spans="2:47" s="7" customFormat="1" ht="19.899999999999999" customHeight="1">
      <c r="B96" s="116"/>
      <c r="C96" s="117"/>
      <c r="D96" s="118" t="s">
        <v>1950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43">
        <f>N198</f>
        <v>0</v>
      </c>
      <c r="O96" s="244"/>
      <c r="P96" s="244"/>
      <c r="Q96" s="244"/>
      <c r="R96" s="119"/>
    </row>
    <row r="97" spans="2:21" s="1" customFormat="1" ht="21.7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21" s="1" customFormat="1" ht="29.25" customHeight="1">
      <c r="B98" s="34"/>
      <c r="C98" s="111" t="s">
        <v>148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45">
        <v>0</v>
      </c>
      <c r="O98" s="246"/>
      <c r="P98" s="246"/>
      <c r="Q98" s="246"/>
      <c r="R98" s="36"/>
      <c r="T98" s="120"/>
      <c r="U98" s="121" t="s">
        <v>36</v>
      </c>
    </row>
    <row r="99" spans="2:21" s="1" customFormat="1" ht="18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21" s="1" customFormat="1" ht="29.25" customHeight="1">
      <c r="B100" s="34"/>
      <c r="C100" s="102" t="s">
        <v>124</v>
      </c>
      <c r="D100" s="103"/>
      <c r="E100" s="103"/>
      <c r="F100" s="103"/>
      <c r="G100" s="103"/>
      <c r="H100" s="103"/>
      <c r="I100" s="103"/>
      <c r="J100" s="103"/>
      <c r="K100" s="103"/>
      <c r="L100" s="188">
        <f>ROUND(SUM(N88+N98),2)</f>
        <v>0</v>
      </c>
      <c r="M100" s="188"/>
      <c r="N100" s="188"/>
      <c r="O100" s="188"/>
      <c r="P100" s="188"/>
      <c r="Q100" s="188"/>
      <c r="R100" s="36"/>
    </row>
    <row r="101" spans="2:21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5" spans="2:21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21" s="1" customFormat="1" ht="36.950000000000003" customHeight="1">
      <c r="B106" s="34"/>
      <c r="C106" s="205" t="s">
        <v>149</v>
      </c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36"/>
    </row>
    <row r="107" spans="2:21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21" s="1" customFormat="1" ht="30" customHeight="1">
      <c r="B108" s="34"/>
      <c r="C108" s="31" t="s">
        <v>17</v>
      </c>
      <c r="D108" s="35"/>
      <c r="E108" s="35"/>
      <c r="F108" s="237" t="str">
        <f>F6</f>
        <v>JIžní předpolí Písecké brány Komplet</v>
      </c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35"/>
      <c r="R108" s="36"/>
    </row>
    <row r="109" spans="2:21" s="1" customFormat="1" ht="36.950000000000003" customHeight="1">
      <c r="B109" s="34"/>
      <c r="C109" s="68" t="s">
        <v>132</v>
      </c>
      <c r="D109" s="35"/>
      <c r="E109" s="35"/>
      <c r="F109" s="207" t="str">
        <f>F7</f>
        <v>703 - SO 703 - Drobná architektura</v>
      </c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35"/>
      <c r="R109" s="36"/>
    </row>
    <row r="110" spans="2:21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21" s="1" customFormat="1" ht="18" customHeight="1">
      <c r="B111" s="34"/>
      <c r="C111" s="31" t="s">
        <v>21</v>
      </c>
      <c r="D111" s="35"/>
      <c r="E111" s="35"/>
      <c r="F111" s="29" t="str">
        <f>F9</f>
        <v xml:space="preserve"> </v>
      </c>
      <c r="G111" s="35"/>
      <c r="H111" s="35"/>
      <c r="I111" s="35"/>
      <c r="J111" s="35"/>
      <c r="K111" s="31" t="s">
        <v>23</v>
      </c>
      <c r="L111" s="35"/>
      <c r="M111" s="239" t="str">
        <f>IF(O9="","",O9)</f>
        <v>1.9.2017</v>
      </c>
      <c r="N111" s="239"/>
      <c r="O111" s="239"/>
      <c r="P111" s="239"/>
      <c r="Q111" s="35"/>
      <c r="R111" s="36"/>
    </row>
    <row r="112" spans="2:21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1" customFormat="1" ht="15">
      <c r="B113" s="34"/>
      <c r="C113" s="31" t="s">
        <v>25</v>
      </c>
      <c r="D113" s="35"/>
      <c r="E113" s="35"/>
      <c r="F113" s="29" t="str">
        <f>E12</f>
        <v xml:space="preserve"> </v>
      </c>
      <c r="G113" s="35"/>
      <c r="H113" s="35"/>
      <c r="I113" s="35"/>
      <c r="J113" s="35"/>
      <c r="K113" s="31" t="s">
        <v>29</v>
      </c>
      <c r="L113" s="35"/>
      <c r="M113" s="218" t="str">
        <f>E18</f>
        <v xml:space="preserve"> </v>
      </c>
      <c r="N113" s="218"/>
      <c r="O113" s="218"/>
      <c r="P113" s="218"/>
      <c r="Q113" s="218"/>
      <c r="R113" s="36"/>
    </row>
    <row r="114" spans="2:65" s="1" customFormat="1" ht="14.45" customHeight="1">
      <c r="B114" s="34"/>
      <c r="C114" s="31" t="s">
        <v>28</v>
      </c>
      <c r="D114" s="35"/>
      <c r="E114" s="35"/>
      <c r="F114" s="29" t="str">
        <f>IF(E15="","",E15)</f>
        <v xml:space="preserve"> </v>
      </c>
      <c r="G114" s="35"/>
      <c r="H114" s="35"/>
      <c r="I114" s="35"/>
      <c r="J114" s="35"/>
      <c r="K114" s="31" t="s">
        <v>31</v>
      </c>
      <c r="L114" s="35"/>
      <c r="M114" s="218" t="str">
        <f>E21</f>
        <v xml:space="preserve"> </v>
      </c>
      <c r="N114" s="218"/>
      <c r="O114" s="218"/>
      <c r="P114" s="218"/>
      <c r="Q114" s="218"/>
      <c r="R114" s="36"/>
    </row>
    <row r="115" spans="2:65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8" customFormat="1" ht="29.25" customHeight="1">
      <c r="B116" s="122"/>
      <c r="C116" s="123" t="s">
        <v>150</v>
      </c>
      <c r="D116" s="124" t="s">
        <v>151</v>
      </c>
      <c r="E116" s="124" t="s">
        <v>54</v>
      </c>
      <c r="F116" s="240" t="s">
        <v>152</v>
      </c>
      <c r="G116" s="240"/>
      <c r="H116" s="240"/>
      <c r="I116" s="240"/>
      <c r="J116" s="124" t="s">
        <v>153</v>
      </c>
      <c r="K116" s="124" t="s">
        <v>154</v>
      </c>
      <c r="L116" s="240" t="s">
        <v>155</v>
      </c>
      <c r="M116" s="240"/>
      <c r="N116" s="240" t="s">
        <v>138</v>
      </c>
      <c r="O116" s="240"/>
      <c r="P116" s="240"/>
      <c r="Q116" s="241"/>
      <c r="R116" s="125"/>
      <c r="T116" s="75" t="s">
        <v>156</v>
      </c>
      <c r="U116" s="76" t="s">
        <v>36</v>
      </c>
      <c r="V116" s="76" t="s">
        <v>157</v>
      </c>
      <c r="W116" s="76" t="s">
        <v>158</v>
      </c>
      <c r="X116" s="76" t="s">
        <v>159</v>
      </c>
      <c r="Y116" s="76" t="s">
        <v>160</v>
      </c>
      <c r="Z116" s="76" t="s">
        <v>161</v>
      </c>
      <c r="AA116" s="77" t="s">
        <v>162</v>
      </c>
    </row>
    <row r="117" spans="2:65" s="1" customFormat="1" ht="29.25" customHeight="1">
      <c r="B117" s="34"/>
      <c r="C117" s="79" t="s">
        <v>134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26">
        <f>BK117</f>
        <v>0</v>
      </c>
      <c r="O117" s="227"/>
      <c r="P117" s="227"/>
      <c r="Q117" s="227"/>
      <c r="R117" s="36"/>
      <c r="T117" s="78"/>
      <c r="U117" s="50"/>
      <c r="V117" s="50"/>
      <c r="W117" s="126">
        <f>W118+W197</f>
        <v>104.80500499999999</v>
      </c>
      <c r="X117" s="50"/>
      <c r="Y117" s="126">
        <f>Y118+Y197</f>
        <v>67.094555040000003</v>
      </c>
      <c r="Z117" s="50"/>
      <c r="AA117" s="127">
        <f>AA118+AA197</f>
        <v>0</v>
      </c>
      <c r="AT117" s="21" t="s">
        <v>71</v>
      </c>
      <c r="AU117" s="21" t="s">
        <v>140</v>
      </c>
      <c r="BK117" s="128">
        <f>BK118+BK197</f>
        <v>0</v>
      </c>
    </row>
    <row r="118" spans="2:65" s="9" customFormat="1" ht="37.35" customHeight="1">
      <c r="B118" s="129"/>
      <c r="C118" s="130"/>
      <c r="D118" s="131" t="s">
        <v>358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228">
        <f>BK118</f>
        <v>0</v>
      </c>
      <c r="O118" s="229"/>
      <c r="P118" s="229"/>
      <c r="Q118" s="229"/>
      <c r="R118" s="132"/>
      <c r="T118" s="133"/>
      <c r="U118" s="130"/>
      <c r="V118" s="130"/>
      <c r="W118" s="134">
        <f>W119+W159+W174+W179+W191</f>
        <v>73.286604999999994</v>
      </c>
      <c r="X118" s="130"/>
      <c r="Y118" s="134">
        <f>Y119+Y159+Y174+Y179+Y191</f>
        <v>62.73744344</v>
      </c>
      <c r="Z118" s="130"/>
      <c r="AA118" s="135">
        <f>AA119+AA159+AA174+AA179+AA191</f>
        <v>0</v>
      </c>
      <c r="AR118" s="136" t="s">
        <v>80</v>
      </c>
      <c r="AT118" s="137" t="s">
        <v>71</v>
      </c>
      <c r="AU118" s="137" t="s">
        <v>72</v>
      </c>
      <c r="AY118" s="136" t="s">
        <v>164</v>
      </c>
      <c r="BK118" s="138">
        <f>BK119+BK159+BK174+BK179+BK191</f>
        <v>0</v>
      </c>
    </row>
    <row r="119" spans="2:65" s="9" customFormat="1" ht="19.899999999999999" customHeight="1">
      <c r="B119" s="129"/>
      <c r="C119" s="130"/>
      <c r="D119" s="139" t="s">
        <v>359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230">
        <f>BK119</f>
        <v>0</v>
      </c>
      <c r="O119" s="231"/>
      <c r="P119" s="231"/>
      <c r="Q119" s="231"/>
      <c r="R119" s="132"/>
      <c r="T119" s="133"/>
      <c r="U119" s="130"/>
      <c r="V119" s="130"/>
      <c r="W119" s="134">
        <f>SUM(W120:W158)</f>
        <v>34.388401000000002</v>
      </c>
      <c r="X119" s="130"/>
      <c r="Y119" s="134">
        <f>SUM(Y120:Y158)</f>
        <v>0.70699999999999996</v>
      </c>
      <c r="Z119" s="130"/>
      <c r="AA119" s="135">
        <f>SUM(AA120:AA158)</f>
        <v>0</v>
      </c>
      <c r="AR119" s="136" t="s">
        <v>80</v>
      </c>
      <c r="AT119" s="137" t="s">
        <v>71</v>
      </c>
      <c r="AU119" s="137" t="s">
        <v>80</v>
      </c>
      <c r="AY119" s="136" t="s">
        <v>164</v>
      </c>
      <c r="BK119" s="138">
        <f>SUM(BK120:BK158)</f>
        <v>0</v>
      </c>
    </row>
    <row r="120" spans="2:65" s="1" customFormat="1" ht="25.5" customHeight="1">
      <c r="B120" s="140"/>
      <c r="C120" s="141" t="s">
        <v>365</v>
      </c>
      <c r="D120" s="141" t="s">
        <v>165</v>
      </c>
      <c r="E120" s="142" t="s">
        <v>1154</v>
      </c>
      <c r="F120" s="224" t="s">
        <v>1155</v>
      </c>
      <c r="G120" s="224"/>
      <c r="H120" s="224"/>
      <c r="I120" s="224"/>
      <c r="J120" s="143" t="s">
        <v>417</v>
      </c>
      <c r="K120" s="144">
        <v>7.4210000000000003</v>
      </c>
      <c r="L120" s="225">
        <v>0</v>
      </c>
      <c r="M120" s="225"/>
      <c r="N120" s="225">
        <f>ROUND(L120*K120,2)</f>
        <v>0</v>
      </c>
      <c r="O120" s="225"/>
      <c r="P120" s="225"/>
      <c r="Q120" s="225"/>
      <c r="R120" s="145"/>
      <c r="T120" s="146" t="s">
        <v>5</v>
      </c>
      <c r="U120" s="43" t="s">
        <v>37</v>
      </c>
      <c r="V120" s="147">
        <v>0.871</v>
      </c>
      <c r="W120" s="147">
        <f>V120*K120</f>
        <v>6.4636909999999999</v>
      </c>
      <c r="X120" s="147">
        <v>0</v>
      </c>
      <c r="Y120" s="147">
        <f>X120*K120</f>
        <v>0</v>
      </c>
      <c r="Z120" s="147">
        <v>0</v>
      </c>
      <c r="AA120" s="148">
        <f>Z120*K120</f>
        <v>0</v>
      </c>
      <c r="AR120" s="21" t="s">
        <v>163</v>
      </c>
      <c r="AT120" s="21" t="s">
        <v>165</v>
      </c>
      <c r="AU120" s="21" t="s">
        <v>130</v>
      </c>
      <c r="AY120" s="21" t="s">
        <v>164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1" t="s">
        <v>80</v>
      </c>
      <c r="BK120" s="149">
        <f>ROUND(L120*K120,2)</f>
        <v>0</v>
      </c>
      <c r="BL120" s="21" t="s">
        <v>163</v>
      </c>
      <c r="BM120" s="21" t="s">
        <v>1951</v>
      </c>
    </row>
    <row r="121" spans="2:65" s="10" customFormat="1" ht="16.5" customHeight="1">
      <c r="B121" s="154"/>
      <c r="C121" s="155"/>
      <c r="D121" s="155"/>
      <c r="E121" s="156" t="s">
        <v>5</v>
      </c>
      <c r="F121" s="257" t="s">
        <v>1952</v>
      </c>
      <c r="G121" s="258"/>
      <c r="H121" s="258"/>
      <c r="I121" s="258"/>
      <c r="J121" s="155"/>
      <c r="K121" s="157">
        <v>7.4210000000000003</v>
      </c>
      <c r="L121" s="155"/>
      <c r="M121" s="155"/>
      <c r="N121" s="155"/>
      <c r="O121" s="155"/>
      <c r="P121" s="155"/>
      <c r="Q121" s="155"/>
      <c r="R121" s="158"/>
      <c r="T121" s="159"/>
      <c r="U121" s="155"/>
      <c r="V121" s="155"/>
      <c r="W121" s="155"/>
      <c r="X121" s="155"/>
      <c r="Y121" s="155"/>
      <c r="Z121" s="155"/>
      <c r="AA121" s="160"/>
      <c r="AT121" s="161" t="s">
        <v>371</v>
      </c>
      <c r="AU121" s="161" t="s">
        <v>130</v>
      </c>
      <c r="AV121" s="10" t="s">
        <v>130</v>
      </c>
      <c r="AW121" s="10" t="s">
        <v>30</v>
      </c>
      <c r="AX121" s="10" t="s">
        <v>80</v>
      </c>
      <c r="AY121" s="161" t="s">
        <v>164</v>
      </c>
    </row>
    <row r="122" spans="2:65" s="1" customFormat="1" ht="25.5" customHeight="1">
      <c r="B122" s="140"/>
      <c r="C122" s="141" t="s">
        <v>163</v>
      </c>
      <c r="D122" s="141" t="s">
        <v>165</v>
      </c>
      <c r="E122" s="142" t="s">
        <v>1158</v>
      </c>
      <c r="F122" s="224" t="s">
        <v>1159</v>
      </c>
      <c r="G122" s="224"/>
      <c r="H122" s="224"/>
      <c r="I122" s="224"/>
      <c r="J122" s="143" t="s">
        <v>417</v>
      </c>
      <c r="K122" s="144">
        <v>7.4210000000000003</v>
      </c>
      <c r="L122" s="225">
        <v>0</v>
      </c>
      <c r="M122" s="225"/>
      <c r="N122" s="225">
        <f>ROUND(L122*K122,2)</f>
        <v>0</v>
      </c>
      <c r="O122" s="225"/>
      <c r="P122" s="225"/>
      <c r="Q122" s="225"/>
      <c r="R122" s="145"/>
      <c r="T122" s="146" t="s">
        <v>5</v>
      </c>
      <c r="U122" s="43" t="s">
        <v>37</v>
      </c>
      <c r="V122" s="147">
        <v>0.04</v>
      </c>
      <c r="W122" s="147">
        <f>V122*K122</f>
        <v>0.29683999999999999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1" t="s">
        <v>163</v>
      </c>
      <c r="AT122" s="21" t="s">
        <v>165</v>
      </c>
      <c r="AU122" s="21" t="s">
        <v>130</v>
      </c>
      <c r="AY122" s="21" t="s">
        <v>164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1" t="s">
        <v>80</v>
      </c>
      <c r="BK122" s="149">
        <f>ROUND(L122*K122,2)</f>
        <v>0</v>
      </c>
      <c r="BL122" s="21" t="s">
        <v>163</v>
      </c>
      <c r="BM122" s="21" t="s">
        <v>1953</v>
      </c>
    </row>
    <row r="123" spans="2:65" s="10" customFormat="1" ht="16.5" customHeight="1">
      <c r="B123" s="154"/>
      <c r="C123" s="155"/>
      <c r="D123" s="155"/>
      <c r="E123" s="156" t="s">
        <v>5</v>
      </c>
      <c r="F123" s="257" t="s">
        <v>1952</v>
      </c>
      <c r="G123" s="258"/>
      <c r="H123" s="258"/>
      <c r="I123" s="258"/>
      <c r="J123" s="155"/>
      <c r="K123" s="157">
        <v>7.4210000000000003</v>
      </c>
      <c r="L123" s="155"/>
      <c r="M123" s="155"/>
      <c r="N123" s="155"/>
      <c r="O123" s="155"/>
      <c r="P123" s="155"/>
      <c r="Q123" s="155"/>
      <c r="R123" s="158"/>
      <c r="T123" s="159"/>
      <c r="U123" s="155"/>
      <c r="V123" s="155"/>
      <c r="W123" s="155"/>
      <c r="X123" s="155"/>
      <c r="Y123" s="155"/>
      <c r="Z123" s="155"/>
      <c r="AA123" s="160"/>
      <c r="AT123" s="161" t="s">
        <v>371</v>
      </c>
      <c r="AU123" s="161" t="s">
        <v>130</v>
      </c>
      <c r="AV123" s="10" t="s">
        <v>130</v>
      </c>
      <c r="AW123" s="10" t="s">
        <v>30</v>
      </c>
      <c r="AX123" s="10" t="s">
        <v>80</v>
      </c>
      <c r="AY123" s="161" t="s">
        <v>164</v>
      </c>
    </row>
    <row r="124" spans="2:65" s="1" customFormat="1" ht="25.5" customHeight="1">
      <c r="B124" s="140"/>
      <c r="C124" s="141" t="s">
        <v>181</v>
      </c>
      <c r="D124" s="141" t="s">
        <v>165</v>
      </c>
      <c r="E124" s="142" t="s">
        <v>1056</v>
      </c>
      <c r="F124" s="224" t="s">
        <v>1057</v>
      </c>
      <c r="G124" s="224"/>
      <c r="H124" s="224"/>
      <c r="I124" s="224"/>
      <c r="J124" s="143" t="s">
        <v>417</v>
      </c>
      <c r="K124" s="144">
        <v>8.0050000000000008</v>
      </c>
      <c r="L124" s="225">
        <v>0</v>
      </c>
      <c r="M124" s="225"/>
      <c r="N124" s="225">
        <f>ROUND(L124*K124,2)</f>
        <v>0</v>
      </c>
      <c r="O124" s="225"/>
      <c r="P124" s="225"/>
      <c r="Q124" s="225"/>
      <c r="R124" s="145"/>
      <c r="T124" s="146" t="s">
        <v>5</v>
      </c>
      <c r="U124" s="43" t="s">
        <v>37</v>
      </c>
      <c r="V124" s="147">
        <v>2.3199999999999998</v>
      </c>
      <c r="W124" s="147">
        <f>V124*K124</f>
        <v>18.5716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1" t="s">
        <v>163</v>
      </c>
      <c r="AT124" s="21" t="s">
        <v>165</v>
      </c>
      <c r="AU124" s="21" t="s">
        <v>130</v>
      </c>
      <c r="AY124" s="21" t="s">
        <v>164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1" t="s">
        <v>80</v>
      </c>
      <c r="BK124" s="149">
        <f>ROUND(L124*K124,2)</f>
        <v>0</v>
      </c>
      <c r="BL124" s="21" t="s">
        <v>163</v>
      </c>
      <c r="BM124" s="21" t="s">
        <v>1954</v>
      </c>
    </row>
    <row r="125" spans="2:65" s="10" customFormat="1" ht="16.5" customHeight="1">
      <c r="B125" s="154"/>
      <c r="C125" s="155"/>
      <c r="D125" s="155"/>
      <c r="E125" s="156" t="s">
        <v>5</v>
      </c>
      <c r="F125" s="257" t="s">
        <v>1955</v>
      </c>
      <c r="G125" s="258"/>
      <c r="H125" s="258"/>
      <c r="I125" s="258"/>
      <c r="J125" s="155"/>
      <c r="K125" s="157">
        <v>3.04</v>
      </c>
      <c r="L125" s="155"/>
      <c r="M125" s="155"/>
      <c r="N125" s="155"/>
      <c r="O125" s="155"/>
      <c r="P125" s="155"/>
      <c r="Q125" s="155"/>
      <c r="R125" s="158"/>
      <c r="T125" s="159"/>
      <c r="U125" s="155"/>
      <c r="V125" s="155"/>
      <c r="W125" s="155"/>
      <c r="X125" s="155"/>
      <c r="Y125" s="155"/>
      <c r="Z125" s="155"/>
      <c r="AA125" s="160"/>
      <c r="AT125" s="161" t="s">
        <v>371</v>
      </c>
      <c r="AU125" s="161" t="s">
        <v>130</v>
      </c>
      <c r="AV125" s="10" t="s">
        <v>130</v>
      </c>
      <c r="AW125" s="10" t="s">
        <v>30</v>
      </c>
      <c r="AX125" s="10" t="s">
        <v>72</v>
      </c>
      <c r="AY125" s="161" t="s">
        <v>164</v>
      </c>
    </row>
    <row r="126" spans="2:65" s="10" customFormat="1" ht="25.5" customHeight="1">
      <c r="B126" s="154"/>
      <c r="C126" s="155"/>
      <c r="D126" s="155"/>
      <c r="E126" s="156" t="s">
        <v>5</v>
      </c>
      <c r="F126" s="253" t="s">
        <v>1956</v>
      </c>
      <c r="G126" s="254"/>
      <c r="H126" s="254"/>
      <c r="I126" s="254"/>
      <c r="J126" s="155"/>
      <c r="K126" s="157">
        <v>4.9649999999999999</v>
      </c>
      <c r="L126" s="155"/>
      <c r="M126" s="155"/>
      <c r="N126" s="155"/>
      <c r="O126" s="155"/>
      <c r="P126" s="155"/>
      <c r="Q126" s="155"/>
      <c r="R126" s="158"/>
      <c r="T126" s="159"/>
      <c r="U126" s="155"/>
      <c r="V126" s="155"/>
      <c r="W126" s="155"/>
      <c r="X126" s="155"/>
      <c r="Y126" s="155"/>
      <c r="Z126" s="155"/>
      <c r="AA126" s="160"/>
      <c r="AT126" s="161" t="s">
        <v>371</v>
      </c>
      <c r="AU126" s="161" t="s">
        <v>130</v>
      </c>
      <c r="AV126" s="10" t="s">
        <v>130</v>
      </c>
      <c r="AW126" s="10" t="s">
        <v>30</v>
      </c>
      <c r="AX126" s="10" t="s">
        <v>72</v>
      </c>
      <c r="AY126" s="161" t="s">
        <v>164</v>
      </c>
    </row>
    <row r="127" spans="2:65" s="11" customFormat="1" ht="16.5" customHeight="1">
      <c r="B127" s="162"/>
      <c r="C127" s="163"/>
      <c r="D127" s="163"/>
      <c r="E127" s="164" t="s">
        <v>5</v>
      </c>
      <c r="F127" s="255" t="s">
        <v>375</v>
      </c>
      <c r="G127" s="256"/>
      <c r="H127" s="256"/>
      <c r="I127" s="256"/>
      <c r="J127" s="163"/>
      <c r="K127" s="165">
        <v>8.0050000000000008</v>
      </c>
      <c r="L127" s="163"/>
      <c r="M127" s="163"/>
      <c r="N127" s="163"/>
      <c r="O127" s="163"/>
      <c r="P127" s="163"/>
      <c r="Q127" s="163"/>
      <c r="R127" s="166"/>
      <c r="T127" s="167"/>
      <c r="U127" s="163"/>
      <c r="V127" s="163"/>
      <c r="W127" s="163"/>
      <c r="X127" s="163"/>
      <c r="Y127" s="163"/>
      <c r="Z127" s="163"/>
      <c r="AA127" s="168"/>
      <c r="AT127" s="169" t="s">
        <v>371</v>
      </c>
      <c r="AU127" s="169" t="s">
        <v>130</v>
      </c>
      <c r="AV127" s="11" t="s">
        <v>163</v>
      </c>
      <c r="AW127" s="11" t="s">
        <v>30</v>
      </c>
      <c r="AX127" s="11" t="s">
        <v>80</v>
      </c>
      <c r="AY127" s="169" t="s">
        <v>164</v>
      </c>
    </row>
    <row r="128" spans="2:65" s="1" customFormat="1" ht="25.5" customHeight="1">
      <c r="B128" s="140"/>
      <c r="C128" s="141" t="s">
        <v>721</v>
      </c>
      <c r="D128" s="141" t="s">
        <v>165</v>
      </c>
      <c r="E128" s="142" t="s">
        <v>1062</v>
      </c>
      <c r="F128" s="224" t="s">
        <v>1063</v>
      </c>
      <c r="G128" s="224"/>
      <c r="H128" s="224"/>
      <c r="I128" s="224"/>
      <c r="J128" s="143" t="s">
        <v>417</v>
      </c>
      <c r="K128" s="144">
        <v>8.0050000000000008</v>
      </c>
      <c r="L128" s="225">
        <v>0</v>
      </c>
      <c r="M128" s="225"/>
      <c r="N128" s="225">
        <f>ROUND(L128*K128,2)</f>
        <v>0</v>
      </c>
      <c r="O128" s="225"/>
      <c r="P128" s="225"/>
      <c r="Q128" s="225"/>
      <c r="R128" s="145"/>
      <c r="T128" s="146" t="s">
        <v>5</v>
      </c>
      <c r="U128" s="43" t="s">
        <v>37</v>
      </c>
      <c r="V128" s="147">
        <v>0.65400000000000003</v>
      </c>
      <c r="W128" s="147">
        <f>V128*K128</f>
        <v>5.2352700000000008</v>
      </c>
      <c r="X128" s="147">
        <v>0</v>
      </c>
      <c r="Y128" s="147">
        <f>X128*K128</f>
        <v>0</v>
      </c>
      <c r="Z128" s="147">
        <v>0</v>
      </c>
      <c r="AA128" s="148">
        <f>Z128*K128</f>
        <v>0</v>
      </c>
      <c r="AR128" s="21" t="s">
        <v>163</v>
      </c>
      <c r="AT128" s="21" t="s">
        <v>165</v>
      </c>
      <c r="AU128" s="21" t="s">
        <v>130</v>
      </c>
      <c r="AY128" s="21" t="s">
        <v>164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1" t="s">
        <v>80</v>
      </c>
      <c r="BK128" s="149">
        <f>ROUND(L128*K128,2)</f>
        <v>0</v>
      </c>
      <c r="BL128" s="21" t="s">
        <v>163</v>
      </c>
      <c r="BM128" s="21" t="s">
        <v>1957</v>
      </c>
    </row>
    <row r="129" spans="2:65" s="10" customFormat="1" ht="16.5" customHeight="1">
      <c r="B129" s="154"/>
      <c r="C129" s="155"/>
      <c r="D129" s="155"/>
      <c r="E129" s="156" t="s">
        <v>5</v>
      </c>
      <c r="F129" s="257" t="s">
        <v>1955</v>
      </c>
      <c r="G129" s="258"/>
      <c r="H129" s="258"/>
      <c r="I129" s="258"/>
      <c r="J129" s="155"/>
      <c r="K129" s="157">
        <v>3.04</v>
      </c>
      <c r="L129" s="155"/>
      <c r="M129" s="155"/>
      <c r="N129" s="155"/>
      <c r="O129" s="155"/>
      <c r="P129" s="155"/>
      <c r="Q129" s="155"/>
      <c r="R129" s="158"/>
      <c r="T129" s="159"/>
      <c r="U129" s="155"/>
      <c r="V129" s="155"/>
      <c r="W129" s="155"/>
      <c r="X129" s="155"/>
      <c r="Y129" s="155"/>
      <c r="Z129" s="155"/>
      <c r="AA129" s="160"/>
      <c r="AT129" s="161" t="s">
        <v>371</v>
      </c>
      <c r="AU129" s="161" t="s">
        <v>130</v>
      </c>
      <c r="AV129" s="10" t="s">
        <v>130</v>
      </c>
      <c r="AW129" s="10" t="s">
        <v>30</v>
      </c>
      <c r="AX129" s="10" t="s">
        <v>72</v>
      </c>
      <c r="AY129" s="161" t="s">
        <v>164</v>
      </c>
    </row>
    <row r="130" spans="2:65" s="10" customFormat="1" ht="25.5" customHeight="1">
      <c r="B130" s="154"/>
      <c r="C130" s="155"/>
      <c r="D130" s="155"/>
      <c r="E130" s="156" t="s">
        <v>5</v>
      </c>
      <c r="F130" s="253" t="s">
        <v>1956</v>
      </c>
      <c r="G130" s="254"/>
      <c r="H130" s="254"/>
      <c r="I130" s="254"/>
      <c r="J130" s="155"/>
      <c r="K130" s="157">
        <v>4.9649999999999999</v>
      </c>
      <c r="L130" s="155"/>
      <c r="M130" s="155"/>
      <c r="N130" s="155"/>
      <c r="O130" s="155"/>
      <c r="P130" s="155"/>
      <c r="Q130" s="155"/>
      <c r="R130" s="158"/>
      <c r="T130" s="159"/>
      <c r="U130" s="155"/>
      <c r="V130" s="155"/>
      <c r="W130" s="155"/>
      <c r="X130" s="155"/>
      <c r="Y130" s="155"/>
      <c r="Z130" s="155"/>
      <c r="AA130" s="160"/>
      <c r="AT130" s="161" t="s">
        <v>371</v>
      </c>
      <c r="AU130" s="161" t="s">
        <v>130</v>
      </c>
      <c r="AV130" s="10" t="s">
        <v>130</v>
      </c>
      <c r="AW130" s="10" t="s">
        <v>30</v>
      </c>
      <c r="AX130" s="10" t="s">
        <v>72</v>
      </c>
      <c r="AY130" s="161" t="s">
        <v>164</v>
      </c>
    </row>
    <row r="131" spans="2:65" s="11" customFormat="1" ht="16.5" customHeight="1">
      <c r="B131" s="162"/>
      <c r="C131" s="163"/>
      <c r="D131" s="163"/>
      <c r="E131" s="164" t="s">
        <v>5</v>
      </c>
      <c r="F131" s="255" t="s">
        <v>375</v>
      </c>
      <c r="G131" s="256"/>
      <c r="H131" s="256"/>
      <c r="I131" s="256"/>
      <c r="J131" s="163"/>
      <c r="K131" s="165">
        <v>8.0050000000000008</v>
      </c>
      <c r="L131" s="163"/>
      <c r="M131" s="163"/>
      <c r="N131" s="163"/>
      <c r="O131" s="163"/>
      <c r="P131" s="163"/>
      <c r="Q131" s="163"/>
      <c r="R131" s="166"/>
      <c r="T131" s="167"/>
      <c r="U131" s="163"/>
      <c r="V131" s="163"/>
      <c r="W131" s="163"/>
      <c r="X131" s="163"/>
      <c r="Y131" s="163"/>
      <c r="Z131" s="163"/>
      <c r="AA131" s="168"/>
      <c r="AT131" s="169" t="s">
        <v>371</v>
      </c>
      <c r="AU131" s="169" t="s">
        <v>130</v>
      </c>
      <c r="AV131" s="11" t="s">
        <v>163</v>
      </c>
      <c r="AW131" s="11" t="s">
        <v>30</v>
      </c>
      <c r="AX131" s="11" t="s">
        <v>80</v>
      </c>
      <c r="AY131" s="169" t="s">
        <v>164</v>
      </c>
    </row>
    <row r="132" spans="2:65" s="1" customFormat="1" ht="25.5" customHeight="1">
      <c r="B132" s="140"/>
      <c r="C132" s="141" t="s">
        <v>177</v>
      </c>
      <c r="D132" s="141" t="s">
        <v>165</v>
      </c>
      <c r="E132" s="142" t="s">
        <v>1068</v>
      </c>
      <c r="F132" s="224" t="s">
        <v>1069</v>
      </c>
      <c r="G132" s="224"/>
      <c r="H132" s="224"/>
      <c r="I132" s="224"/>
      <c r="J132" s="143" t="s">
        <v>417</v>
      </c>
      <c r="K132" s="144">
        <v>15.426</v>
      </c>
      <c r="L132" s="225">
        <v>0</v>
      </c>
      <c r="M132" s="225"/>
      <c r="N132" s="225">
        <f>ROUND(L132*K132,2)</f>
        <v>0</v>
      </c>
      <c r="O132" s="225"/>
      <c r="P132" s="225"/>
      <c r="Q132" s="225"/>
      <c r="R132" s="145"/>
      <c r="T132" s="146" t="s">
        <v>5</v>
      </c>
      <c r="U132" s="43" t="s">
        <v>37</v>
      </c>
      <c r="V132" s="147">
        <v>4.5999999999999999E-2</v>
      </c>
      <c r="W132" s="147">
        <f>V132*K132</f>
        <v>0.709596</v>
      </c>
      <c r="X132" s="147">
        <v>0</v>
      </c>
      <c r="Y132" s="147">
        <f>X132*K132</f>
        <v>0</v>
      </c>
      <c r="Z132" s="147">
        <v>0</v>
      </c>
      <c r="AA132" s="148">
        <f>Z132*K132</f>
        <v>0</v>
      </c>
      <c r="AR132" s="21" t="s">
        <v>163</v>
      </c>
      <c r="AT132" s="21" t="s">
        <v>165</v>
      </c>
      <c r="AU132" s="21" t="s">
        <v>130</v>
      </c>
      <c r="AY132" s="21" t="s">
        <v>164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1" t="s">
        <v>80</v>
      </c>
      <c r="BK132" s="149">
        <f>ROUND(L132*K132,2)</f>
        <v>0</v>
      </c>
      <c r="BL132" s="21" t="s">
        <v>163</v>
      </c>
      <c r="BM132" s="21" t="s">
        <v>1958</v>
      </c>
    </row>
    <row r="133" spans="2:65" s="10" customFormat="1" ht="16.5" customHeight="1">
      <c r="B133" s="154"/>
      <c r="C133" s="155"/>
      <c r="D133" s="155"/>
      <c r="E133" s="156" t="s">
        <v>5</v>
      </c>
      <c r="F133" s="257" t="s">
        <v>1952</v>
      </c>
      <c r="G133" s="258"/>
      <c r="H133" s="258"/>
      <c r="I133" s="258"/>
      <c r="J133" s="155"/>
      <c r="K133" s="157">
        <v>7.4210000000000003</v>
      </c>
      <c r="L133" s="155"/>
      <c r="M133" s="155"/>
      <c r="N133" s="155"/>
      <c r="O133" s="155"/>
      <c r="P133" s="155"/>
      <c r="Q133" s="155"/>
      <c r="R133" s="158"/>
      <c r="T133" s="159"/>
      <c r="U133" s="155"/>
      <c r="V133" s="155"/>
      <c r="W133" s="155"/>
      <c r="X133" s="155"/>
      <c r="Y133" s="155"/>
      <c r="Z133" s="155"/>
      <c r="AA133" s="160"/>
      <c r="AT133" s="161" t="s">
        <v>371</v>
      </c>
      <c r="AU133" s="161" t="s">
        <v>130</v>
      </c>
      <c r="AV133" s="10" t="s">
        <v>130</v>
      </c>
      <c r="AW133" s="10" t="s">
        <v>30</v>
      </c>
      <c r="AX133" s="10" t="s">
        <v>72</v>
      </c>
      <c r="AY133" s="161" t="s">
        <v>164</v>
      </c>
    </row>
    <row r="134" spans="2:65" s="10" customFormat="1" ht="16.5" customHeight="1">
      <c r="B134" s="154"/>
      <c r="C134" s="155"/>
      <c r="D134" s="155"/>
      <c r="E134" s="156" t="s">
        <v>5</v>
      </c>
      <c r="F134" s="253" t="s">
        <v>1955</v>
      </c>
      <c r="G134" s="254"/>
      <c r="H134" s="254"/>
      <c r="I134" s="254"/>
      <c r="J134" s="155"/>
      <c r="K134" s="157">
        <v>3.04</v>
      </c>
      <c r="L134" s="155"/>
      <c r="M134" s="155"/>
      <c r="N134" s="155"/>
      <c r="O134" s="155"/>
      <c r="P134" s="155"/>
      <c r="Q134" s="155"/>
      <c r="R134" s="158"/>
      <c r="T134" s="159"/>
      <c r="U134" s="155"/>
      <c r="V134" s="155"/>
      <c r="W134" s="155"/>
      <c r="X134" s="155"/>
      <c r="Y134" s="155"/>
      <c r="Z134" s="155"/>
      <c r="AA134" s="160"/>
      <c r="AT134" s="161" t="s">
        <v>371</v>
      </c>
      <c r="AU134" s="161" t="s">
        <v>130</v>
      </c>
      <c r="AV134" s="10" t="s">
        <v>130</v>
      </c>
      <c r="AW134" s="10" t="s">
        <v>30</v>
      </c>
      <c r="AX134" s="10" t="s">
        <v>72</v>
      </c>
      <c r="AY134" s="161" t="s">
        <v>164</v>
      </c>
    </row>
    <row r="135" spans="2:65" s="10" customFormat="1" ht="25.5" customHeight="1">
      <c r="B135" s="154"/>
      <c r="C135" s="155"/>
      <c r="D135" s="155"/>
      <c r="E135" s="156" t="s">
        <v>5</v>
      </c>
      <c r="F135" s="253" t="s">
        <v>1956</v>
      </c>
      <c r="G135" s="254"/>
      <c r="H135" s="254"/>
      <c r="I135" s="254"/>
      <c r="J135" s="155"/>
      <c r="K135" s="157">
        <v>4.9649999999999999</v>
      </c>
      <c r="L135" s="155"/>
      <c r="M135" s="155"/>
      <c r="N135" s="155"/>
      <c r="O135" s="155"/>
      <c r="P135" s="155"/>
      <c r="Q135" s="155"/>
      <c r="R135" s="158"/>
      <c r="T135" s="159"/>
      <c r="U135" s="155"/>
      <c r="V135" s="155"/>
      <c r="W135" s="155"/>
      <c r="X135" s="155"/>
      <c r="Y135" s="155"/>
      <c r="Z135" s="155"/>
      <c r="AA135" s="160"/>
      <c r="AT135" s="161" t="s">
        <v>371</v>
      </c>
      <c r="AU135" s="161" t="s">
        <v>130</v>
      </c>
      <c r="AV135" s="10" t="s">
        <v>130</v>
      </c>
      <c r="AW135" s="10" t="s">
        <v>30</v>
      </c>
      <c r="AX135" s="10" t="s">
        <v>72</v>
      </c>
      <c r="AY135" s="161" t="s">
        <v>164</v>
      </c>
    </row>
    <row r="136" spans="2:65" s="11" customFormat="1" ht="16.5" customHeight="1">
      <c r="B136" s="162"/>
      <c r="C136" s="163"/>
      <c r="D136" s="163"/>
      <c r="E136" s="164" t="s">
        <v>5</v>
      </c>
      <c r="F136" s="255" t="s">
        <v>375</v>
      </c>
      <c r="G136" s="256"/>
      <c r="H136" s="256"/>
      <c r="I136" s="256"/>
      <c r="J136" s="163"/>
      <c r="K136" s="165">
        <v>15.426</v>
      </c>
      <c r="L136" s="163"/>
      <c r="M136" s="163"/>
      <c r="N136" s="163"/>
      <c r="O136" s="163"/>
      <c r="P136" s="163"/>
      <c r="Q136" s="163"/>
      <c r="R136" s="166"/>
      <c r="T136" s="167"/>
      <c r="U136" s="163"/>
      <c r="V136" s="163"/>
      <c r="W136" s="163"/>
      <c r="X136" s="163"/>
      <c r="Y136" s="163"/>
      <c r="Z136" s="163"/>
      <c r="AA136" s="168"/>
      <c r="AT136" s="169" t="s">
        <v>371</v>
      </c>
      <c r="AU136" s="169" t="s">
        <v>130</v>
      </c>
      <c r="AV136" s="11" t="s">
        <v>163</v>
      </c>
      <c r="AW136" s="11" t="s">
        <v>30</v>
      </c>
      <c r="AX136" s="11" t="s">
        <v>80</v>
      </c>
      <c r="AY136" s="169" t="s">
        <v>164</v>
      </c>
    </row>
    <row r="137" spans="2:65" s="1" customFormat="1" ht="38.25" customHeight="1">
      <c r="B137" s="140"/>
      <c r="C137" s="141" t="s">
        <v>340</v>
      </c>
      <c r="D137" s="141" t="s">
        <v>165</v>
      </c>
      <c r="E137" s="142" t="s">
        <v>1071</v>
      </c>
      <c r="F137" s="224" t="s">
        <v>1072</v>
      </c>
      <c r="G137" s="224"/>
      <c r="H137" s="224"/>
      <c r="I137" s="224"/>
      <c r="J137" s="143" t="s">
        <v>417</v>
      </c>
      <c r="K137" s="144">
        <v>293.08600000000001</v>
      </c>
      <c r="L137" s="225">
        <v>0</v>
      </c>
      <c r="M137" s="225"/>
      <c r="N137" s="225">
        <f>ROUND(L137*K137,2)</f>
        <v>0</v>
      </c>
      <c r="O137" s="225"/>
      <c r="P137" s="225"/>
      <c r="Q137" s="225"/>
      <c r="R137" s="145"/>
      <c r="T137" s="146" t="s">
        <v>5</v>
      </c>
      <c r="U137" s="43" t="s">
        <v>37</v>
      </c>
      <c r="V137" s="147">
        <v>4.0000000000000001E-3</v>
      </c>
      <c r="W137" s="147">
        <f>V137*K137</f>
        <v>1.1723440000000001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1" t="s">
        <v>163</v>
      </c>
      <c r="AT137" s="21" t="s">
        <v>165</v>
      </c>
      <c r="AU137" s="21" t="s">
        <v>130</v>
      </c>
      <c r="AY137" s="21" t="s">
        <v>164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1" t="s">
        <v>80</v>
      </c>
      <c r="BK137" s="149">
        <f>ROUND(L137*K137,2)</f>
        <v>0</v>
      </c>
      <c r="BL137" s="21" t="s">
        <v>163</v>
      </c>
      <c r="BM137" s="21" t="s">
        <v>1959</v>
      </c>
    </row>
    <row r="138" spans="2:65" s="10" customFormat="1" ht="16.5" customHeight="1">
      <c r="B138" s="154"/>
      <c r="C138" s="155"/>
      <c r="D138" s="155"/>
      <c r="E138" s="156" t="s">
        <v>5</v>
      </c>
      <c r="F138" s="257" t="s">
        <v>1960</v>
      </c>
      <c r="G138" s="258"/>
      <c r="H138" s="258"/>
      <c r="I138" s="258"/>
      <c r="J138" s="155"/>
      <c r="K138" s="157">
        <v>140.99700000000001</v>
      </c>
      <c r="L138" s="155"/>
      <c r="M138" s="155"/>
      <c r="N138" s="155"/>
      <c r="O138" s="155"/>
      <c r="P138" s="155"/>
      <c r="Q138" s="155"/>
      <c r="R138" s="158"/>
      <c r="T138" s="159"/>
      <c r="U138" s="155"/>
      <c r="V138" s="155"/>
      <c r="W138" s="155"/>
      <c r="X138" s="155"/>
      <c r="Y138" s="155"/>
      <c r="Z138" s="155"/>
      <c r="AA138" s="160"/>
      <c r="AT138" s="161" t="s">
        <v>371</v>
      </c>
      <c r="AU138" s="161" t="s">
        <v>130</v>
      </c>
      <c r="AV138" s="10" t="s">
        <v>130</v>
      </c>
      <c r="AW138" s="10" t="s">
        <v>30</v>
      </c>
      <c r="AX138" s="10" t="s">
        <v>72</v>
      </c>
      <c r="AY138" s="161" t="s">
        <v>164</v>
      </c>
    </row>
    <row r="139" spans="2:65" s="10" customFormat="1" ht="16.5" customHeight="1">
      <c r="B139" s="154"/>
      <c r="C139" s="155"/>
      <c r="D139" s="155"/>
      <c r="E139" s="156" t="s">
        <v>5</v>
      </c>
      <c r="F139" s="253" t="s">
        <v>1961</v>
      </c>
      <c r="G139" s="254"/>
      <c r="H139" s="254"/>
      <c r="I139" s="254"/>
      <c r="J139" s="155"/>
      <c r="K139" s="157">
        <v>57.76</v>
      </c>
      <c r="L139" s="155"/>
      <c r="M139" s="155"/>
      <c r="N139" s="155"/>
      <c r="O139" s="155"/>
      <c r="P139" s="155"/>
      <c r="Q139" s="155"/>
      <c r="R139" s="158"/>
      <c r="T139" s="159"/>
      <c r="U139" s="155"/>
      <c r="V139" s="155"/>
      <c r="W139" s="155"/>
      <c r="X139" s="155"/>
      <c r="Y139" s="155"/>
      <c r="Z139" s="155"/>
      <c r="AA139" s="160"/>
      <c r="AT139" s="161" t="s">
        <v>371</v>
      </c>
      <c r="AU139" s="161" t="s">
        <v>130</v>
      </c>
      <c r="AV139" s="10" t="s">
        <v>130</v>
      </c>
      <c r="AW139" s="10" t="s">
        <v>30</v>
      </c>
      <c r="AX139" s="10" t="s">
        <v>72</v>
      </c>
      <c r="AY139" s="161" t="s">
        <v>164</v>
      </c>
    </row>
    <row r="140" spans="2:65" s="10" customFormat="1" ht="25.5" customHeight="1">
      <c r="B140" s="154"/>
      <c r="C140" s="155"/>
      <c r="D140" s="155"/>
      <c r="E140" s="156" t="s">
        <v>5</v>
      </c>
      <c r="F140" s="253" t="s">
        <v>1962</v>
      </c>
      <c r="G140" s="254"/>
      <c r="H140" s="254"/>
      <c r="I140" s="254"/>
      <c r="J140" s="155"/>
      <c r="K140" s="157">
        <v>94.328999999999994</v>
      </c>
      <c r="L140" s="155"/>
      <c r="M140" s="155"/>
      <c r="N140" s="155"/>
      <c r="O140" s="155"/>
      <c r="P140" s="155"/>
      <c r="Q140" s="155"/>
      <c r="R140" s="158"/>
      <c r="T140" s="159"/>
      <c r="U140" s="155"/>
      <c r="V140" s="155"/>
      <c r="W140" s="155"/>
      <c r="X140" s="155"/>
      <c r="Y140" s="155"/>
      <c r="Z140" s="155"/>
      <c r="AA140" s="160"/>
      <c r="AT140" s="161" t="s">
        <v>371</v>
      </c>
      <c r="AU140" s="161" t="s">
        <v>130</v>
      </c>
      <c r="AV140" s="10" t="s">
        <v>130</v>
      </c>
      <c r="AW140" s="10" t="s">
        <v>30</v>
      </c>
      <c r="AX140" s="10" t="s">
        <v>72</v>
      </c>
      <c r="AY140" s="161" t="s">
        <v>164</v>
      </c>
    </row>
    <row r="141" spans="2:65" s="11" customFormat="1" ht="16.5" customHeight="1">
      <c r="B141" s="162"/>
      <c r="C141" s="163"/>
      <c r="D141" s="163"/>
      <c r="E141" s="164" t="s">
        <v>5</v>
      </c>
      <c r="F141" s="255" t="s">
        <v>375</v>
      </c>
      <c r="G141" s="256"/>
      <c r="H141" s="256"/>
      <c r="I141" s="256"/>
      <c r="J141" s="163"/>
      <c r="K141" s="165">
        <v>293.08600000000001</v>
      </c>
      <c r="L141" s="163"/>
      <c r="M141" s="163"/>
      <c r="N141" s="163"/>
      <c r="O141" s="163"/>
      <c r="P141" s="163"/>
      <c r="Q141" s="163"/>
      <c r="R141" s="166"/>
      <c r="T141" s="167"/>
      <c r="U141" s="163"/>
      <c r="V141" s="163"/>
      <c r="W141" s="163"/>
      <c r="X141" s="163"/>
      <c r="Y141" s="163"/>
      <c r="Z141" s="163"/>
      <c r="AA141" s="168"/>
      <c r="AT141" s="169" t="s">
        <v>371</v>
      </c>
      <c r="AU141" s="169" t="s">
        <v>130</v>
      </c>
      <c r="AV141" s="11" t="s">
        <v>163</v>
      </c>
      <c r="AW141" s="11" t="s">
        <v>30</v>
      </c>
      <c r="AX141" s="11" t="s">
        <v>80</v>
      </c>
      <c r="AY141" s="169" t="s">
        <v>164</v>
      </c>
    </row>
    <row r="142" spans="2:65" s="1" customFormat="1" ht="16.5" customHeight="1">
      <c r="B142" s="140"/>
      <c r="C142" s="141" t="s">
        <v>80</v>
      </c>
      <c r="D142" s="141" t="s">
        <v>165</v>
      </c>
      <c r="E142" s="142" t="s">
        <v>443</v>
      </c>
      <c r="F142" s="224" t="s">
        <v>444</v>
      </c>
      <c r="G142" s="224"/>
      <c r="H142" s="224"/>
      <c r="I142" s="224"/>
      <c r="J142" s="143" t="s">
        <v>417</v>
      </c>
      <c r="K142" s="144">
        <v>15.426</v>
      </c>
      <c r="L142" s="225">
        <v>0</v>
      </c>
      <c r="M142" s="225"/>
      <c r="N142" s="225">
        <f>ROUND(L142*K142,2)</f>
        <v>0</v>
      </c>
      <c r="O142" s="225"/>
      <c r="P142" s="225"/>
      <c r="Q142" s="225"/>
      <c r="R142" s="145"/>
      <c r="T142" s="146" t="s">
        <v>5</v>
      </c>
      <c r="U142" s="43" t="s">
        <v>37</v>
      </c>
      <c r="V142" s="147">
        <v>8.9999999999999993E-3</v>
      </c>
      <c r="W142" s="147">
        <f>V142*K142</f>
        <v>0.13883399999999999</v>
      </c>
      <c r="X142" s="147">
        <v>0</v>
      </c>
      <c r="Y142" s="147">
        <f>X142*K142</f>
        <v>0</v>
      </c>
      <c r="Z142" s="147">
        <v>0</v>
      </c>
      <c r="AA142" s="148">
        <f>Z142*K142</f>
        <v>0</v>
      </c>
      <c r="AR142" s="21" t="s">
        <v>163</v>
      </c>
      <c r="AT142" s="21" t="s">
        <v>165</v>
      </c>
      <c r="AU142" s="21" t="s">
        <v>130</v>
      </c>
      <c r="AY142" s="21" t="s">
        <v>164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1" t="s">
        <v>80</v>
      </c>
      <c r="BK142" s="149">
        <f>ROUND(L142*K142,2)</f>
        <v>0</v>
      </c>
      <c r="BL142" s="21" t="s">
        <v>163</v>
      </c>
      <c r="BM142" s="21" t="s">
        <v>1963</v>
      </c>
    </row>
    <row r="143" spans="2:65" s="10" customFormat="1" ht="16.5" customHeight="1">
      <c r="B143" s="154"/>
      <c r="C143" s="155"/>
      <c r="D143" s="155"/>
      <c r="E143" s="156" t="s">
        <v>5</v>
      </c>
      <c r="F143" s="257" t="s">
        <v>1952</v>
      </c>
      <c r="G143" s="258"/>
      <c r="H143" s="258"/>
      <c r="I143" s="258"/>
      <c r="J143" s="155"/>
      <c r="K143" s="157">
        <v>7.4210000000000003</v>
      </c>
      <c r="L143" s="155"/>
      <c r="M143" s="155"/>
      <c r="N143" s="155"/>
      <c r="O143" s="155"/>
      <c r="P143" s="155"/>
      <c r="Q143" s="155"/>
      <c r="R143" s="158"/>
      <c r="T143" s="159"/>
      <c r="U143" s="155"/>
      <c r="V143" s="155"/>
      <c r="W143" s="155"/>
      <c r="X143" s="155"/>
      <c r="Y143" s="155"/>
      <c r="Z143" s="155"/>
      <c r="AA143" s="160"/>
      <c r="AT143" s="161" t="s">
        <v>371</v>
      </c>
      <c r="AU143" s="161" t="s">
        <v>130</v>
      </c>
      <c r="AV143" s="10" t="s">
        <v>130</v>
      </c>
      <c r="AW143" s="10" t="s">
        <v>30</v>
      </c>
      <c r="AX143" s="10" t="s">
        <v>72</v>
      </c>
      <c r="AY143" s="161" t="s">
        <v>164</v>
      </c>
    </row>
    <row r="144" spans="2:65" s="10" customFormat="1" ht="16.5" customHeight="1">
      <c r="B144" s="154"/>
      <c r="C144" s="155"/>
      <c r="D144" s="155"/>
      <c r="E144" s="156" t="s">
        <v>5</v>
      </c>
      <c r="F144" s="253" t="s">
        <v>1955</v>
      </c>
      <c r="G144" s="254"/>
      <c r="H144" s="254"/>
      <c r="I144" s="254"/>
      <c r="J144" s="155"/>
      <c r="K144" s="157">
        <v>3.04</v>
      </c>
      <c r="L144" s="155"/>
      <c r="M144" s="155"/>
      <c r="N144" s="155"/>
      <c r="O144" s="155"/>
      <c r="P144" s="155"/>
      <c r="Q144" s="155"/>
      <c r="R144" s="158"/>
      <c r="T144" s="159"/>
      <c r="U144" s="155"/>
      <c r="V144" s="155"/>
      <c r="W144" s="155"/>
      <c r="X144" s="155"/>
      <c r="Y144" s="155"/>
      <c r="Z144" s="155"/>
      <c r="AA144" s="160"/>
      <c r="AT144" s="161" t="s">
        <v>371</v>
      </c>
      <c r="AU144" s="161" t="s">
        <v>130</v>
      </c>
      <c r="AV144" s="10" t="s">
        <v>130</v>
      </c>
      <c r="AW144" s="10" t="s">
        <v>30</v>
      </c>
      <c r="AX144" s="10" t="s">
        <v>72</v>
      </c>
      <c r="AY144" s="161" t="s">
        <v>164</v>
      </c>
    </row>
    <row r="145" spans="2:65" s="10" customFormat="1" ht="25.5" customHeight="1">
      <c r="B145" s="154"/>
      <c r="C145" s="155"/>
      <c r="D145" s="155"/>
      <c r="E145" s="156" t="s">
        <v>5</v>
      </c>
      <c r="F145" s="253" t="s">
        <v>1956</v>
      </c>
      <c r="G145" s="254"/>
      <c r="H145" s="254"/>
      <c r="I145" s="254"/>
      <c r="J145" s="155"/>
      <c r="K145" s="157">
        <v>4.9649999999999999</v>
      </c>
      <c r="L145" s="155"/>
      <c r="M145" s="155"/>
      <c r="N145" s="155"/>
      <c r="O145" s="155"/>
      <c r="P145" s="155"/>
      <c r="Q145" s="155"/>
      <c r="R145" s="158"/>
      <c r="T145" s="159"/>
      <c r="U145" s="155"/>
      <c r="V145" s="155"/>
      <c r="W145" s="155"/>
      <c r="X145" s="155"/>
      <c r="Y145" s="155"/>
      <c r="Z145" s="155"/>
      <c r="AA145" s="160"/>
      <c r="AT145" s="161" t="s">
        <v>371</v>
      </c>
      <c r="AU145" s="161" t="s">
        <v>130</v>
      </c>
      <c r="AV145" s="10" t="s">
        <v>130</v>
      </c>
      <c r="AW145" s="10" t="s">
        <v>30</v>
      </c>
      <c r="AX145" s="10" t="s">
        <v>72</v>
      </c>
      <c r="AY145" s="161" t="s">
        <v>164</v>
      </c>
    </row>
    <row r="146" spans="2:65" s="11" customFormat="1" ht="16.5" customHeight="1">
      <c r="B146" s="162"/>
      <c r="C146" s="163"/>
      <c r="D146" s="163"/>
      <c r="E146" s="164" t="s">
        <v>5</v>
      </c>
      <c r="F146" s="255" t="s">
        <v>375</v>
      </c>
      <c r="G146" s="256"/>
      <c r="H146" s="256"/>
      <c r="I146" s="256"/>
      <c r="J146" s="163"/>
      <c r="K146" s="165">
        <v>15.426</v>
      </c>
      <c r="L146" s="163"/>
      <c r="M146" s="163"/>
      <c r="N146" s="163"/>
      <c r="O146" s="163"/>
      <c r="P146" s="163"/>
      <c r="Q146" s="163"/>
      <c r="R146" s="166"/>
      <c r="T146" s="167"/>
      <c r="U146" s="163"/>
      <c r="V146" s="163"/>
      <c r="W146" s="163"/>
      <c r="X146" s="163"/>
      <c r="Y146" s="163"/>
      <c r="Z146" s="163"/>
      <c r="AA146" s="168"/>
      <c r="AT146" s="169" t="s">
        <v>371</v>
      </c>
      <c r="AU146" s="169" t="s">
        <v>130</v>
      </c>
      <c r="AV146" s="11" t="s">
        <v>163</v>
      </c>
      <c r="AW146" s="11" t="s">
        <v>30</v>
      </c>
      <c r="AX146" s="11" t="s">
        <v>80</v>
      </c>
      <c r="AY146" s="169" t="s">
        <v>164</v>
      </c>
    </row>
    <row r="147" spans="2:65" s="1" customFormat="1" ht="25.5" customHeight="1">
      <c r="B147" s="140"/>
      <c r="C147" s="141" t="s">
        <v>130</v>
      </c>
      <c r="D147" s="141" t="s">
        <v>165</v>
      </c>
      <c r="E147" s="142" t="s">
        <v>819</v>
      </c>
      <c r="F147" s="224" t="s">
        <v>820</v>
      </c>
      <c r="G147" s="224"/>
      <c r="H147" s="224"/>
      <c r="I147" s="224"/>
      <c r="J147" s="143" t="s">
        <v>511</v>
      </c>
      <c r="K147" s="144">
        <v>30.850999999999999</v>
      </c>
      <c r="L147" s="225">
        <v>0</v>
      </c>
      <c r="M147" s="225"/>
      <c r="N147" s="225">
        <f>ROUND(L147*K147,2)</f>
        <v>0</v>
      </c>
      <c r="O147" s="225"/>
      <c r="P147" s="225"/>
      <c r="Q147" s="225"/>
      <c r="R147" s="145"/>
      <c r="T147" s="146" t="s">
        <v>5</v>
      </c>
      <c r="U147" s="43" t="s">
        <v>37</v>
      </c>
      <c r="V147" s="147">
        <v>0</v>
      </c>
      <c r="W147" s="147">
        <f>V147*K147</f>
        <v>0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1" t="s">
        <v>163</v>
      </c>
      <c r="AT147" s="21" t="s">
        <v>165</v>
      </c>
      <c r="AU147" s="21" t="s">
        <v>130</v>
      </c>
      <c r="AY147" s="21" t="s">
        <v>164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1" t="s">
        <v>80</v>
      </c>
      <c r="BK147" s="149">
        <f>ROUND(L147*K147,2)</f>
        <v>0</v>
      </c>
      <c r="BL147" s="21" t="s">
        <v>163</v>
      </c>
      <c r="BM147" s="21" t="s">
        <v>1964</v>
      </c>
    </row>
    <row r="148" spans="2:65" s="10" customFormat="1" ht="16.5" customHeight="1">
      <c r="B148" s="154"/>
      <c r="C148" s="155"/>
      <c r="D148" s="155"/>
      <c r="E148" s="156" t="s">
        <v>5</v>
      </c>
      <c r="F148" s="257" t="s">
        <v>1965</v>
      </c>
      <c r="G148" s="258"/>
      <c r="H148" s="258"/>
      <c r="I148" s="258"/>
      <c r="J148" s="155"/>
      <c r="K148" s="157">
        <v>14.842000000000001</v>
      </c>
      <c r="L148" s="155"/>
      <c r="M148" s="155"/>
      <c r="N148" s="155"/>
      <c r="O148" s="155"/>
      <c r="P148" s="155"/>
      <c r="Q148" s="155"/>
      <c r="R148" s="158"/>
      <c r="T148" s="159"/>
      <c r="U148" s="155"/>
      <c r="V148" s="155"/>
      <c r="W148" s="155"/>
      <c r="X148" s="155"/>
      <c r="Y148" s="155"/>
      <c r="Z148" s="155"/>
      <c r="AA148" s="160"/>
      <c r="AT148" s="161" t="s">
        <v>371</v>
      </c>
      <c r="AU148" s="161" t="s">
        <v>130</v>
      </c>
      <c r="AV148" s="10" t="s">
        <v>130</v>
      </c>
      <c r="AW148" s="10" t="s">
        <v>30</v>
      </c>
      <c r="AX148" s="10" t="s">
        <v>72</v>
      </c>
      <c r="AY148" s="161" t="s">
        <v>164</v>
      </c>
    </row>
    <row r="149" spans="2:65" s="10" customFormat="1" ht="16.5" customHeight="1">
      <c r="B149" s="154"/>
      <c r="C149" s="155"/>
      <c r="D149" s="155"/>
      <c r="E149" s="156" t="s">
        <v>5</v>
      </c>
      <c r="F149" s="253" t="s">
        <v>1966</v>
      </c>
      <c r="G149" s="254"/>
      <c r="H149" s="254"/>
      <c r="I149" s="254"/>
      <c r="J149" s="155"/>
      <c r="K149" s="157">
        <v>6.08</v>
      </c>
      <c r="L149" s="155"/>
      <c r="M149" s="155"/>
      <c r="N149" s="155"/>
      <c r="O149" s="155"/>
      <c r="P149" s="155"/>
      <c r="Q149" s="155"/>
      <c r="R149" s="158"/>
      <c r="T149" s="159"/>
      <c r="U149" s="155"/>
      <c r="V149" s="155"/>
      <c r="W149" s="155"/>
      <c r="X149" s="155"/>
      <c r="Y149" s="155"/>
      <c r="Z149" s="155"/>
      <c r="AA149" s="160"/>
      <c r="AT149" s="161" t="s">
        <v>371</v>
      </c>
      <c r="AU149" s="161" t="s">
        <v>130</v>
      </c>
      <c r="AV149" s="10" t="s">
        <v>130</v>
      </c>
      <c r="AW149" s="10" t="s">
        <v>30</v>
      </c>
      <c r="AX149" s="10" t="s">
        <v>72</v>
      </c>
      <c r="AY149" s="161" t="s">
        <v>164</v>
      </c>
    </row>
    <row r="150" spans="2:65" s="10" customFormat="1" ht="25.5" customHeight="1">
      <c r="B150" s="154"/>
      <c r="C150" s="155"/>
      <c r="D150" s="155"/>
      <c r="E150" s="156" t="s">
        <v>5</v>
      </c>
      <c r="F150" s="253" t="s">
        <v>1967</v>
      </c>
      <c r="G150" s="254"/>
      <c r="H150" s="254"/>
      <c r="I150" s="254"/>
      <c r="J150" s="155"/>
      <c r="K150" s="157">
        <v>9.9290000000000003</v>
      </c>
      <c r="L150" s="155"/>
      <c r="M150" s="155"/>
      <c r="N150" s="155"/>
      <c r="O150" s="155"/>
      <c r="P150" s="155"/>
      <c r="Q150" s="155"/>
      <c r="R150" s="158"/>
      <c r="T150" s="159"/>
      <c r="U150" s="155"/>
      <c r="V150" s="155"/>
      <c r="W150" s="155"/>
      <c r="X150" s="155"/>
      <c r="Y150" s="155"/>
      <c r="Z150" s="155"/>
      <c r="AA150" s="160"/>
      <c r="AT150" s="161" t="s">
        <v>371</v>
      </c>
      <c r="AU150" s="161" t="s">
        <v>130</v>
      </c>
      <c r="AV150" s="10" t="s">
        <v>130</v>
      </c>
      <c r="AW150" s="10" t="s">
        <v>30</v>
      </c>
      <c r="AX150" s="10" t="s">
        <v>72</v>
      </c>
      <c r="AY150" s="161" t="s">
        <v>164</v>
      </c>
    </row>
    <row r="151" spans="2:65" s="11" customFormat="1" ht="16.5" customHeight="1">
      <c r="B151" s="162"/>
      <c r="C151" s="163"/>
      <c r="D151" s="163"/>
      <c r="E151" s="164" t="s">
        <v>5</v>
      </c>
      <c r="F151" s="255" t="s">
        <v>375</v>
      </c>
      <c r="G151" s="256"/>
      <c r="H151" s="256"/>
      <c r="I151" s="256"/>
      <c r="J151" s="163"/>
      <c r="K151" s="165">
        <v>30.850999999999999</v>
      </c>
      <c r="L151" s="163"/>
      <c r="M151" s="163"/>
      <c r="N151" s="163"/>
      <c r="O151" s="163"/>
      <c r="P151" s="163"/>
      <c r="Q151" s="163"/>
      <c r="R151" s="166"/>
      <c r="T151" s="167"/>
      <c r="U151" s="163"/>
      <c r="V151" s="163"/>
      <c r="W151" s="163"/>
      <c r="X151" s="163"/>
      <c r="Y151" s="163"/>
      <c r="Z151" s="163"/>
      <c r="AA151" s="168"/>
      <c r="AT151" s="169" t="s">
        <v>371</v>
      </c>
      <c r="AU151" s="169" t="s">
        <v>130</v>
      </c>
      <c r="AV151" s="11" t="s">
        <v>163</v>
      </c>
      <c r="AW151" s="11" t="s">
        <v>30</v>
      </c>
      <c r="AX151" s="11" t="s">
        <v>80</v>
      </c>
      <c r="AY151" s="169" t="s">
        <v>164</v>
      </c>
    </row>
    <row r="152" spans="2:65" s="1" customFormat="1" ht="25.5" customHeight="1">
      <c r="B152" s="140"/>
      <c r="C152" s="141" t="s">
        <v>336</v>
      </c>
      <c r="D152" s="141" t="s">
        <v>165</v>
      </c>
      <c r="E152" s="142" t="s">
        <v>823</v>
      </c>
      <c r="F152" s="224" t="s">
        <v>824</v>
      </c>
      <c r="G152" s="224"/>
      <c r="H152" s="224"/>
      <c r="I152" s="224"/>
      <c r="J152" s="143" t="s">
        <v>417</v>
      </c>
      <c r="K152" s="144">
        <v>2.4740000000000002</v>
      </c>
      <c r="L152" s="225">
        <v>0</v>
      </c>
      <c r="M152" s="225"/>
      <c r="N152" s="225">
        <f>ROUND(L152*K152,2)</f>
        <v>0</v>
      </c>
      <c r="O152" s="225"/>
      <c r="P152" s="225"/>
      <c r="Q152" s="225"/>
      <c r="R152" s="145"/>
      <c r="T152" s="146" t="s">
        <v>5</v>
      </c>
      <c r="U152" s="43" t="s">
        <v>37</v>
      </c>
      <c r="V152" s="147">
        <v>0.29899999999999999</v>
      </c>
      <c r="W152" s="147">
        <f>V152*K152</f>
        <v>0.73972599999999999</v>
      </c>
      <c r="X152" s="147">
        <v>0</v>
      </c>
      <c r="Y152" s="147">
        <f>X152*K152</f>
        <v>0</v>
      </c>
      <c r="Z152" s="147">
        <v>0</v>
      </c>
      <c r="AA152" s="148">
        <f>Z152*K152</f>
        <v>0</v>
      </c>
      <c r="AR152" s="21" t="s">
        <v>163</v>
      </c>
      <c r="AT152" s="21" t="s">
        <v>165</v>
      </c>
      <c r="AU152" s="21" t="s">
        <v>130</v>
      </c>
      <c r="AY152" s="21" t="s">
        <v>164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1" t="s">
        <v>80</v>
      </c>
      <c r="BK152" s="149">
        <f>ROUND(L152*K152,2)</f>
        <v>0</v>
      </c>
      <c r="BL152" s="21" t="s">
        <v>163</v>
      </c>
      <c r="BM152" s="21" t="s">
        <v>1968</v>
      </c>
    </row>
    <row r="153" spans="2:65" s="1" customFormat="1" ht="60" customHeight="1">
      <c r="B153" s="34"/>
      <c r="C153" s="35"/>
      <c r="D153" s="35"/>
      <c r="E153" s="35"/>
      <c r="F153" s="222" t="s">
        <v>1969</v>
      </c>
      <c r="G153" s="223"/>
      <c r="H153" s="223"/>
      <c r="I153" s="223"/>
      <c r="J153" s="35"/>
      <c r="K153" s="35"/>
      <c r="L153" s="35"/>
      <c r="M153" s="35"/>
      <c r="N153" s="35"/>
      <c r="O153" s="35"/>
      <c r="P153" s="35"/>
      <c r="Q153" s="35"/>
      <c r="R153" s="36"/>
      <c r="T153" s="150"/>
      <c r="U153" s="35"/>
      <c r="V153" s="35"/>
      <c r="W153" s="35"/>
      <c r="X153" s="35"/>
      <c r="Y153" s="35"/>
      <c r="Z153" s="35"/>
      <c r="AA153" s="73"/>
      <c r="AT153" s="21" t="s">
        <v>176</v>
      </c>
      <c r="AU153" s="21" t="s">
        <v>130</v>
      </c>
    </row>
    <row r="154" spans="2:65" s="10" customFormat="1" ht="16.5" customHeight="1">
      <c r="B154" s="154"/>
      <c r="C154" s="155"/>
      <c r="D154" s="155"/>
      <c r="E154" s="156" t="s">
        <v>5</v>
      </c>
      <c r="F154" s="253" t="s">
        <v>1970</v>
      </c>
      <c r="G154" s="254"/>
      <c r="H154" s="254"/>
      <c r="I154" s="254"/>
      <c r="J154" s="155"/>
      <c r="K154" s="157">
        <v>2.4740000000000002</v>
      </c>
      <c r="L154" s="155"/>
      <c r="M154" s="155"/>
      <c r="N154" s="155"/>
      <c r="O154" s="155"/>
      <c r="P154" s="155"/>
      <c r="Q154" s="155"/>
      <c r="R154" s="158"/>
      <c r="T154" s="159"/>
      <c r="U154" s="155"/>
      <c r="V154" s="155"/>
      <c r="W154" s="155"/>
      <c r="X154" s="155"/>
      <c r="Y154" s="155"/>
      <c r="Z154" s="155"/>
      <c r="AA154" s="160"/>
      <c r="AT154" s="161" t="s">
        <v>371</v>
      </c>
      <c r="AU154" s="161" t="s">
        <v>130</v>
      </c>
      <c r="AV154" s="10" t="s">
        <v>130</v>
      </c>
      <c r="AW154" s="10" t="s">
        <v>30</v>
      </c>
      <c r="AX154" s="10" t="s">
        <v>80</v>
      </c>
      <c r="AY154" s="161" t="s">
        <v>164</v>
      </c>
    </row>
    <row r="155" spans="2:65" s="1" customFormat="1" ht="25.5" customHeight="1">
      <c r="B155" s="140"/>
      <c r="C155" s="141" t="s">
        <v>800</v>
      </c>
      <c r="D155" s="141" t="s">
        <v>165</v>
      </c>
      <c r="E155" s="142" t="s">
        <v>1971</v>
      </c>
      <c r="F155" s="224" t="s">
        <v>1972</v>
      </c>
      <c r="G155" s="224"/>
      <c r="H155" s="224"/>
      <c r="I155" s="224"/>
      <c r="J155" s="143" t="s">
        <v>417</v>
      </c>
      <c r="K155" s="144">
        <v>0.70699999999999996</v>
      </c>
      <c r="L155" s="225">
        <v>0</v>
      </c>
      <c r="M155" s="225"/>
      <c r="N155" s="225">
        <f>ROUND(L155*K155,2)</f>
        <v>0</v>
      </c>
      <c r="O155" s="225"/>
      <c r="P155" s="225"/>
      <c r="Q155" s="225"/>
      <c r="R155" s="145"/>
      <c r="T155" s="146" t="s">
        <v>5</v>
      </c>
      <c r="U155" s="43" t="s">
        <v>37</v>
      </c>
      <c r="V155" s="147">
        <v>1.5</v>
      </c>
      <c r="W155" s="147">
        <f>V155*K155</f>
        <v>1.0605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21" t="s">
        <v>163</v>
      </c>
      <c r="AT155" s="21" t="s">
        <v>165</v>
      </c>
      <c r="AU155" s="21" t="s">
        <v>130</v>
      </c>
      <c r="AY155" s="21" t="s">
        <v>164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1" t="s">
        <v>80</v>
      </c>
      <c r="BK155" s="149">
        <f>ROUND(L155*K155,2)</f>
        <v>0</v>
      </c>
      <c r="BL155" s="21" t="s">
        <v>163</v>
      </c>
      <c r="BM155" s="21" t="s">
        <v>1973</v>
      </c>
    </row>
    <row r="156" spans="2:65" s="10" customFormat="1" ht="25.5" customHeight="1">
      <c r="B156" s="154"/>
      <c r="C156" s="155"/>
      <c r="D156" s="155"/>
      <c r="E156" s="156" t="s">
        <v>5</v>
      </c>
      <c r="F156" s="257" t="s">
        <v>1974</v>
      </c>
      <c r="G156" s="258"/>
      <c r="H156" s="258"/>
      <c r="I156" s="258"/>
      <c r="J156" s="155"/>
      <c r="K156" s="157">
        <v>0.70699999999999996</v>
      </c>
      <c r="L156" s="155"/>
      <c r="M156" s="155"/>
      <c r="N156" s="155"/>
      <c r="O156" s="155"/>
      <c r="P156" s="155"/>
      <c r="Q156" s="155"/>
      <c r="R156" s="158"/>
      <c r="T156" s="159"/>
      <c r="U156" s="155"/>
      <c r="V156" s="155"/>
      <c r="W156" s="155"/>
      <c r="X156" s="155"/>
      <c r="Y156" s="155"/>
      <c r="Z156" s="155"/>
      <c r="AA156" s="160"/>
      <c r="AT156" s="161" t="s">
        <v>371</v>
      </c>
      <c r="AU156" s="161" t="s">
        <v>130</v>
      </c>
      <c r="AV156" s="10" t="s">
        <v>130</v>
      </c>
      <c r="AW156" s="10" t="s">
        <v>30</v>
      </c>
      <c r="AX156" s="10" t="s">
        <v>80</v>
      </c>
      <c r="AY156" s="161" t="s">
        <v>164</v>
      </c>
    </row>
    <row r="157" spans="2:65" s="1" customFormat="1" ht="16.5" customHeight="1">
      <c r="B157" s="140"/>
      <c r="C157" s="170" t="s">
        <v>208</v>
      </c>
      <c r="D157" s="170" t="s">
        <v>508</v>
      </c>
      <c r="E157" s="171" t="s">
        <v>1975</v>
      </c>
      <c r="F157" s="263" t="s">
        <v>1976</v>
      </c>
      <c r="G157" s="263"/>
      <c r="H157" s="263"/>
      <c r="I157" s="263"/>
      <c r="J157" s="172" t="s">
        <v>511</v>
      </c>
      <c r="K157" s="173">
        <v>0.70699999999999996</v>
      </c>
      <c r="L157" s="264">
        <v>0</v>
      </c>
      <c r="M157" s="264"/>
      <c r="N157" s="264">
        <f>ROUND(L157*K157,2)</f>
        <v>0</v>
      </c>
      <c r="O157" s="225"/>
      <c r="P157" s="225"/>
      <c r="Q157" s="225"/>
      <c r="R157" s="145"/>
      <c r="T157" s="146" t="s">
        <v>5</v>
      </c>
      <c r="U157" s="43" t="s">
        <v>37</v>
      </c>
      <c r="V157" s="147">
        <v>0</v>
      </c>
      <c r="W157" s="147">
        <f>V157*K157</f>
        <v>0</v>
      </c>
      <c r="X157" s="147">
        <v>1</v>
      </c>
      <c r="Y157" s="147">
        <f>X157*K157</f>
        <v>0.70699999999999996</v>
      </c>
      <c r="Z157" s="147">
        <v>0</v>
      </c>
      <c r="AA157" s="148">
        <f>Z157*K157</f>
        <v>0</v>
      </c>
      <c r="AR157" s="21" t="s">
        <v>340</v>
      </c>
      <c r="AT157" s="21" t="s">
        <v>508</v>
      </c>
      <c r="AU157" s="21" t="s">
        <v>130</v>
      </c>
      <c r="AY157" s="21" t="s">
        <v>164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1" t="s">
        <v>80</v>
      </c>
      <c r="BK157" s="149">
        <f>ROUND(L157*K157,2)</f>
        <v>0</v>
      </c>
      <c r="BL157" s="21" t="s">
        <v>163</v>
      </c>
      <c r="BM157" s="21" t="s">
        <v>1977</v>
      </c>
    </row>
    <row r="158" spans="2:65" s="10" customFormat="1" ht="25.5" customHeight="1">
      <c r="B158" s="154"/>
      <c r="C158" s="155"/>
      <c r="D158" s="155"/>
      <c r="E158" s="156" t="s">
        <v>5</v>
      </c>
      <c r="F158" s="257" t="s">
        <v>1974</v>
      </c>
      <c r="G158" s="258"/>
      <c r="H158" s="258"/>
      <c r="I158" s="258"/>
      <c r="J158" s="155"/>
      <c r="K158" s="157">
        <v>0.70699999999999996</v>
      </c>
      <c r="L158" s="155"/>
      <c r="M158" s="155"/>
      <c r="N158" s="155"/>
      <c r="O158" s="155"/>
      <c r="P158" s="155"/>
      <c r="Q158" s="155"/>
      <c r="R158" s="158"/>
      <c r="T158" s="159"/>
      <c r="U158" s="155"/>
      <c r="V158" s="155"/>
      <c r="W158" s="155"/>
      <c r="X158" s="155"/>
      <c r="Y158" s="155"/>
      <c r="Z158" s="155"/>
      <c r="AA158" s="160"/>
      <c r="AT158" s="161" t="s">
        <v>371</v>
      </c>
      <c r="AU158" s="161" t="s">
        <v>130</v>
      </c>
      <c r="AV158" s="10" t="s">
        <v>130</v>
      </c>
      <c r="AW158" s="10" t="s">
        <v>30</v>
      </c>
      <c r="AX158" s="10" t="s">
        <v>80</v>
      </c>
      <c r="AY158" s="161" t="s">
        <v>164</v>
      </c>
    </row>
    <row r="159" spans="2:65" s="9" customFormat="1" ht="29.85" customHeight="1">
      <c r="B159" s="129"/>
      <c r="C159" s="130"/>
      <c r="D159" s="139" t="s">
        <v>1949</v>
      </c>
      <c r="E159" s="139"/>
      <c r="F159" s="139"/>
      <c r="G159" s="139"/>
      <c r="H159" s="139"/>
      <c r="I159" s="139"/>
      <c r="J159" s="139"/>
      <c r="K159" s="139"/>
      <c r="L159" s="139"/>
      <c r="M159" s="139"/>
      <c r="N159" s="230">
        <f>BK159</f>
        <v>0</v>
      </c>
      <c r="O159" s="231"/>
      <c r="P159" s="231"/>
      <c r="Q159" s="231"/>
      <c r="R159" s="132"/>
      <c r="T159" s="133"/>
      <c r="U159" s="130"/>
      <c r="V159" s="130"/>
      <c r="W159" s="134">
        <f>SUM(W160:W173)</f>
        <v>18.714787000000001</v>
      </c>
      <c r="X159" s="130"/>
      <c r="Y159" s="134">
        <f>SUM(Y160:Y173)</f>
        <v>16.638570469999998</v>
      </c>
      <c r="Z159" s="130"/>
      <c r="AA159" s="135">
        <f>SUM(AA160:AA173)</f>
        <v>0</v>
      </c>
      <c r="AR159" s="136" t="s">
        <v>80</v>
      </c>
      <c r="AT159" s="137" t="s">
        <v>71</v>
      </c>
      <c r="AU159" s="137" t="s">
        <v>80</v>
      </c>
      <c r="AY159" s="136" t="s">
        <v>164</v>
      </c>
      <c r="BK159" s="138">
        <f>SUM(BK160:BK173)</f>
        <v>0</v>
      </c>
    </row>
    <row r="160" spans="2:65" s="1" customFormat="1" ht="25.5" customHeight="1">
      <c r="B160" s="140"/>
      <c r="C160" s="141" t="s">
        <v>235</v>
      </c>
      <c r="D160" s="141" t="s">
        <v>165</v>
      </c>
      <c r="E160" s="142" t="s">
        <v>1978</v>
      </c>
      <c r="F160" s="224" t="s">
        <v>1979</v>
      </c>
      <c r="G160" s="224"/>
      <c r="H160" s="224"/>
      <c r="I160" s="224"/>
      <c r="J160" s="143" t="s">
        <v>368</v>
      </c>
      <c r="K160" s="144">
        <v>98.944999999999993</v>
      </c>
      <c r="L160" s="225">
        <v>0</v>
      </c>
      <c r="M160" s="225"/>
      <c r="N160" s="225">
        <f>ROUND(L160*K160,2)</f>
        <v>0</v>
      </c>
      <c r="O160" s="225"/>
      <c r="P160" s="225"/>
      <c r="Q160" s="225"/>
      <c r="R160" s="145"/>
      <c r="T160" s="146" t="s">
        <v>5</v>
      </c>
      <c r="U160" s="43" t="s">
        <v>37</v>
      </c>
      <c r="V160" s="147">
        <v>5.8000000000000003E-2</v>
      </c>
      <c r="W160" s="147">
        <f>V160*K160</f>
        <v>5.73881</v>
      </c>
      <c r="X160" s="147">
        <v>1E-4</v>
      </c>
      <c r="Y160" s="147">
        <f>X160*K160</f>
        <v>9.8945000000000005E-3</v>
      </c>
      <c r="Z160" s="147">
        <v>0</v>
      </c>
      <c r="AA160" s="148">
        <f>Z160*K160</f>
        <v>0</v>
      </c>
      <c r="AR160" s="21" t="s">
        <v>163</v>
      </c>
      <c r="AT160" s="21" t="s">
        <v>165</v>
      </c>
      <c r="AU160" s="21" t="s">
        <v>130</v>
      </c>
      <c r="AY160" s="21" t="s">
        <v>164</v>
      </c>
      <c r="BE160" s="149">
        <f>IF(U160="základní",N160,0)</f>
        <v>0</v>
      </c>
      <c r="BF160" s="149">
        <f>IF(U160="snížená",N160,0)</f>
        <v>0</v>
      </c>
      <c r="BG160" s="149">
        <f>IF(U160="zákl. přenesená",N160,0)</f>
        <v>0</v>
      </c>
      <c r="BH160" s="149">
        <f>IF(U160="sníž. přenesená",N160,0)</f>
        <v>0</v>
      </c>
      <c r="BI160" s="149">
        <f>IF(U160="nulová",N160,0)</f>
        <v>0</v>
      </c>
      <c r="BJ160" s="21" t="s">
        <v>80</v>
      </c>
      <c r="BK160" s="149">
        <f>ROUND(L160*K160,2)</f>
        <v>0</v>
      </c>
      <c r="BL160" s="21" t="s">
        <v>163</v>
      </c>
      <c r="BM160" s="21" t="s">
        <v>1980</v>
      </c>
    </row>
    <row r="161" spans="2:65" s="10" customFormat="1" ht="16.5" customHeight="1">
      <c r="B161" s="154"/>
      <c r="C161" s="155"/>
      <c r="D161" s="155"/>
      <c r="E161" s="156" t="s">
        <v>5</v>
      </c>
      <c r="F161" s="257" t="s">
        <v>1981</v>
      </c>
      <c r="G161" s="258"/>
      <c r="H161" s="258"/>
      <c r="I161" s="258"/>
      <c r="J161" s="155"/>
      <c r="K161" s="157">
        <v>98.944999999999993</v>
      </c>
      <c r="L161" s="155"/>
      <c r="M161" s="155"/>
      <c r="N161" s="155"/>
      <c r="O161" s="155"/>
      <c r="P161" s="155"/>
      <c r="Q161" s="155"/>
      <c r="R161" s="158"/>
      <c r="T161" s="159"/>
      <c r="U161" s="155"/>
      <c r="V161" s="155"/>
      <c r="W161" s="155"/>
      <c r="X161" s="155"/>
      <c r="Y161" s="155"/>
      <c r="Z161" s="155"/>
      <c r="AA161" s="160"/>
      <c r="AT161" s="161" t="s">
        <v>371</v>
      </c>
      <c r="AU161" s="161" t="s">
        <v>130</v>
      </c>
      <c r="AV161" s="10" t="s">
        <v>130</v>
      </c>
      <c r="AW161" s="10" t="s">
        <v>30</v>
      </c>
      <c r="AX161" s="10" t="s">
        <v>80</v>
      </c>
      <c r="AY161" s="161" t="s">
        <v>164</v>
      </c>
    </row>
    <row r="162" spans="2:65" s="1" customFormat="1" ht="16.5" customHeight="1">
      <c r="B162" s="140"/>
      <c r="C162" s="170" t="s">
        <v>239</v>
      </c>
      <c r="D162" s="170" t="s">
        <v>508</v>
      </c>
      <c r="E162" s="171" t="s">
        <v>1982</v>
      </c>
      <c r="F162" s="263" t="s">
        <v>1983</v>
      </c>
      <c r="G162" s="263"/>
      <c r="H162" s="263"/>
      <c r="I162" s="263"/>
      <c r="J162" s="172" t="s">
        <v>368</v>
      </c>
      <c r="K162" s="173">
        <v>113.78700000000001</v>
      </c>
      <c r="L162" s="264">
        <v>0</v>
      </c>
      <c r="M162" s="264"/>
      <c r="N162" s="264">
        <f>ROUND(L162*K162,2)</f>
        <v>0</v>
      </c>
      <c r="O162" s="225"/>
      <c r="P162" s="225"/>
      <c r="Q162" s="225"/>
      <c r="R162" s="145"/>
      <c r="T162" s="146" t="s">
        <v>5</v>
      </c>
      <c r="U162" s="43" t="s">
        <v>37</v>
      </c>
      <c r="V162" s="147">
        <v>0</v>
      </c>
      <c r="W162" s="147">
        <f>V162*K162</f>
        <v>0</v>
      </c>
      <c r="X162" s="147">
        <v>3.8999999999999999E-4</v>
      </c>
      <c r="Y162" s="147">
        <f>X162*K162</f>
        <v>4.4376930000000002E-2</v>
      </c>
      <c r="Z162" s="147">
        <v>0</v>
      </c>
      <c r="AA162" s="148">
        <f>Z162*K162</f>
        <v>0</v>
      </c>
      <c r="AR162" s="21" t="s">
        <v>340</v>
      </c>
      <c r="AT162" s="21" t="s">
        <v>508</v>
      </c>
      <c r="AU162" s="21" t="s">
        <v>130</v>
      </c>
      <c r="AY162" s="21" t="s">
        <v>164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1" t="s">
        <v>80</v>
      </c>
      <c r="BK162" s="149">
        <f>ROUND(L162*K162,2)</f>
        <v>0</v>
      </c>
      <c r="BL162" s="21" t="s">
        <v>163</v>
      </c>
      <c r="BM162" s="21" t="s">
        <v>1984</v>
      </c>
    </row>
    <row r="163" spans="2:65" s="1" customFormat="1" ht="38.25" customHeight="1">
      <c r="B163" s="140"/>
      <c r="C163" s="141" t="s">
        <v>216</v>
      </c>
      <c r="D163" s="141" t="s">
        <v>165</v>
      </c>
      <c r="E163" s="142" t="s">
        <v>1985</v>
      </c>
      <c r="F163" s="224" t="s">
        <v>1986</v>
      </c>
      <c r="G163" s="224"/>
      <c r="H163" s="224"/>
      <c r="I163" s="224"/>
      <c r="J163" s="143" t="s">
        <v>417</v>
      </c>
      <c r="K163" s="144">
        <v>2.9220000000000002</v>
      </c>
      <c r="L163" s="225">
        <v>0</v>
      </c>
      <c r="M163" s="225"/>
      <c r="N163" s="225">
        <f>ROUND(L163*K163,2)</f>
        <v>0</v>
      </c>
      <c r="O163" s="225"/>
      <c r="P163" s="225"/>
      <c r="Q163" s="225"/>
      <c r="R163" s="145"/>
      <c r="T163" s="146" t="s">
        <v>5</v>
      </c>
      <c r="U163" s="43" t="s">
        <v>37</v>
      </c>
      <c r="V163" s="147">
        <v>1.0249999999999999</v>
      </c>
      <c r="W163" s="147">
        <f>V163*K163</f>
        <v>2.99505</v>
      </c>
      <c r="X163" s="147">
        <v>2.16</v>
      </c>
      <c r="Y163" s="147">
        <f>X163*K163</f>
        <v>6.3115200000000007</v>
      </c>
      <c r="Z163" s="147">
        <v>0</v>
      </c>
      <c r="AA163" s="148">
        <f>Z163*K163</f>
        <v>0</v>
      </c>
      <c r="AR163" s="21" t="s">
        <v>163</v>
      </c>
      <c r="AT163" s="21" t="s">
        <v>165</v>
      </c>
      <c r="AU163" s="21" t="s">
        <v>130</v>
      </c>
      <c r="AY163" s="21" t="s">
        <v>164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1" t="s">
        <v>80</v>
      </c>
      <c r="BK163" s="149">
        <f>ROUND(L163*K163,2)</f>
        <v>0</v>
      </c>
      <c r="BL163" s="21" t="s">
        <v>163</v>
      </c>
      <c r="BM163" s="21" t="s">
        <v>1987</v>
      </c>
    </row>
    <row r="164" spans="2:65" s="10" customFormat="1" ht="16.5" customHeight="1">
      <c r="B164" s="154"/>
      <c r="C164" s="155"/>
      <c r="D164" s="155"/>
      <c r="E164" s="156" t="s">
        <v>5</v>
      </c>
      <c r="F164" s="257" t="s">
        <v>1988</v>
      </c>
      <c r="G164" s="258"/>
      <c r="H164" s="258"/>
      <c r="I164" s="258"/>
      <c r="J164" s="155"/>
      <c r="K164" s="157">
        <v>1.0640000000000001</v>
      </c>
      <c r="L164" s="155"/>
      <c r="M164" s="155"/>
      <c r="N164" s="155"/>
      <c r="O164" s="155"/>
      <c r="P164" s="155"/>
      <c r="Q164" s="155"/>
      <c r="R164" s="158"/>
      <c r="T164" s="159"/>
      <c r="U164" s="155"/>
      <c r="V164" s="155"/>
      <c r="W164" s="155"/>
      <c r="X164" s="155"/>
      <c r="Y164" s="155"/>
      <c r="Z164" s="155"/>
      <c r="AA164" s="160"/>
      <c r="AT164" s="161" t="s">
        <v>371</v>
      </c>
      <c r="AU164" s="161" t="s">
        <v>130</v>
      </c>
      <c r="AV164" s="10" t="s">
        <v>130</v>
      </c>
      <c r="AW164" s="10" t="s">
        <v>30</v>
      </c>
      <c r="AX164" s="10" t="s">
        <v>72</v>
      </c>
      <c r="AY164" s="161" t="s">
        <v>164</v>
      </c>
    </row>
    <row r="165" spans="2:65" s="10" customFormat="1" ht="16.5" customHeight="1">
      <c r="B165" s="154"/>
      <c r="C165" s="155"/>
      <c r="D165" s="155"/>
      <c r="E165" s="156" t="s">
        <v>5</v>
      </c>
      <c r="F165" s="253" t="s">
        <v>1989</v>
      </c>
      <c r="G165" s="254"/>
      <c r="H165" s="254"/>
      <c r="I165" s="254"/>
      <c r="J165" s="155"/>
      <c r="K165" s="157">
        <v>0.61699999999999999</v>
      </c>
      <c r="L165" s="155"/>
      <c r="M165" s="155"/>
      <c r="N165" s="155"/>
      <c r="O165" s="155"/>
      <c r="P165" s="155"/>
      <c r="Q165" s="155"/>
      <c r="R165" s="158"/>
      <c r="T165" s="159"/>
      <c r="U165" s="155"/>
      <c r="V165" s="155"/>
      <c r="W165" s="155"/>
      <c r="X165" s="155"/>
      <c r="Y165" s="155"/>
      <c r="Z165" s="155"/>
      <c r="AA165" s="160"/>
      <c r="AT165" s="161" t="s">
        <v>371</v>
      </c>
      <c r="AU165" s="161" t="s">
        <v>130</v>
      </c>
      <c r="AV165" s="10" t="s">
        <v>130</v>
      </c>
      <c r="AW165" s="10" t="s">
        <v>30</v>
      </c>
      <c r="AX165" s="10" t="s">
        <v>72</v>
      </c>
      <c r="AY165" s="161" t="s">
        <v>164</v>
      </c>
    </row>
    <row r="166" spans="2:65" s="10" customFormat="1" ht="25.5" customHeight="1">
      <c r="B166" s="154"/>
      <c r="C166" s="155"/>
      <c r="D166" s="155"/>
      <c r="E166" s="156" t="s">
        <v>5</v>
      </c>
      <c r="F166" s="253" t="s">
        <v>1990</v>
      </c>
      <c r="G166" s="254"/>
      <c r="H166" s="254"/>
      <c r="I166" s="254"/>
      <c r="J166" s="155"/>
      <c r="K166" s="157">
        <v>1.2410000000000001</v>
      </c>
      <c r="L166" s="155"/>
      <c r="M166" s="155"/>
      <c r="N166" s="155"/>
      <c r="O166" s="155"/>
      <c r="P166" s="155"/>
      <c r="Q166" s="155"/>
      <c r="R166" s="158"/>
      <c r="T166" s="159"/>
      <c r="U166" s="155"/>
      <c r="V166" s="155"/>
      <c r="W166" s="155"/>
      <c r="X166" s="155"/>
      <c r="Y166" s="155"/>
      <c r="Z166" s="155"/>
      <c r="AA166" s="160"/>
      <c r="AT166" s="161" t="s">
        <v>371</v>
      </c>
      <c r="AU166" s="161" t="s">
        <v>130</v>
      </c>
      <c r="AV166" s="10" t="s">
        <v>130</v>
      </c>
      <c r="AW166" s="10" t="s">
        <v>30</v>
      </c>
      <c r="AX166" s="10" t="s">
        <v>72</v>
      </c>
      <c r="AY166" s="161" t="s">
        <v>164</v>
      </c>
    </row>
    <row r="167" spans="2:65" s="11" customFormat="1" ht="16.5" customHeight="1">
      <c r="B167" s="162"/>
      <c r="C167" s="163"/>
      <c r="D167" s="163"/>
      <c r="E167" s="164" t="s">
        <v>5</v>
      </c>
      <c r="F167" s="255" t="s">
        <v>375</v>
      </c>
      <c r="G167" s="256"/>
      <c r="H167" s="256"/>
      <c r="I167" s="256"/>
      <c r="J167" s="163"/>
      <c r="K167" s="165">
        <v>2.9220000000000002</v>
      </c>
      <c r="L167" s="163"/>
      <c r="M167" s="163"/>
      <c r="N167" s="163"/>
      <c r="O167" s="163"/>
      <c r="P167" s="163"/>
      <c r="Q167" s="163"/>
      <c r="R167" s="166"/>
      <c r="T167" s="167"/>
      <c r="U167" s="163"/>
      <c r="V167" s="163"/>
      <c r="W167" s="163"/>
      <c r="X167" s="163"/>
      <c r="Y167" s="163"/>
      <c r="Z167" s="163"/>
      <c r="AA167" s="168"/>
      <c r="AT167" s="169" t="s">
        <v>371</v>
      </c>
      <c r="AU167" s="169" t="s">
        <v>130</v>
      </c>
      <c r="AV167" s="11" t="s">
        <v>163</v>
      </c>
      <c r="AW167" s="11" t="s">
        <v>30</v>
      </c>
      <c r="AX167" s="11" t="s">
        <v>80</v>
      </c>
      <c r="AY167" s="169" t="s">
        <v>164</v>
      </c>
    </row>
    <row r="168" spans="2:65" s="1" customFormat="1" ht="38.25" customHeight="1">
      <c r="B168" s="140"/>
      <c r="C168" s="141" t="s">
        <v>11</v>
      </c>
      <c r="D168" s="141" t="s">
        <v>165</v>
      </c>
      <c r="E168" s="142" t="s">
        <v>1991</v>
      </c>
      <c r="F168" s="224" t="s">
        <v>1992</v>
      </c>
      <c r="G168" s="224"/>
      <c r="H168" s="224"/>
      <c r="I168" s="224"/>
      <c r="J168" s="143" t="s">
        <v>368</v>
      </c>
      <c r="K168" s="144">
        <v>10.638999999999999</v>
      </c>
      <c r="L168" s="225">
        <v>0</v>
      </c>
      <c r="M168" s="225"/>
      <c r="N168" s="225">
        <f>ROUND(L168*K168,2)</f>
        <v>0</v>
      </c>
      <c r="O168" s="225"/>
      <c r="P168" s="225"/>
      <c r="Q168" s="225"/>
      <c r="R168" s="145"/>
      <c r="T168" s="146" t="s">
        <v>5</v>
      </c>
      <c r="U168" s="43" t="s">
        <v>37</v>
      </c>
      <c r="V168" s="147">
        <v>0.78</v>
      </c>
      <c r="W168" s="147">
        <f>V168*K168</f>
        <v>8.2984200000000001</v>
      </c>
      <c r="X168" s="147">
        <v>0.55291000000000001</v>
      </c>
      <c r="Y168" s="147">
        <f>X168*K168</f>
        <v>5.8824094899999997</v>
      </c>
      <c r="Z168" s="147">
        <v>0</v>
      </c>
      <c r="AA168" s="148">
        <f>Z168*K168</f>
        <v>0</v>
      </c>
      <c r="AR168" s="21" t="s">
        <v>163</v>
      </c>
      <c r="AT168" s="21" t="s">
        <v>165</v>
      </c>
      <c r="AU168" s="21" t="s">
        <v>130</v>
      </c>
      <c r="AY168" s="21" t="s">
        <v>164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1" t="s">
        <v>80</v>
      </c>
      <c r="BK168" s="149">
        <f>ROUND(L168*K168,2)</f>
        <v>0</v>
      </c>
      <c r="BL168" s="21" t="s">
        <v>163</v>
      </c>
      <c r="BM168" s="21" t="s">
        <v>1993</v>
      </c>
    </row>
    <row r="169" spans="2:65" s="10" customFormat="1" ht="25.5" customHeight="1">
      <c r="B169" s="154"/>
      <c r="C169" s="155"/>
      <c r="D169" s="155"/>
      <c r="E169" s="156" t="s">
        <v>5</v>
      </c>
      <c r="F169" s="257" t="s">
        <v>1994</v>
      </c>
      <c r="G169" s="258"/>
      <c r="H169" s="258"/>
      <c r="I169" s="258"/>
      <c r="J169" s="155"/>
      <c r="K169" s="157">
        <v>10.638999999999999</v>
      </c>
      <c r="L169" s="155"/>
      <c r="M169" s="155"/>
      <c r="N169" s="155"/>
      <c r="O169" s="155"/>
      <c r="P169" s="155"/>
      <c r="Q169" s="155"/>
      <c r="R169" s="158"/>
      <c r="T169" s="159"/>
      <c r="U169" s="155"/>
      <c r="V169" s="155"/>
      <c r="W169" s="155"/>
      <c r="X169" s="155"/>
      <c r="Y169" s="155"/>
      <c r="Z169" s="155"/>
      <c r="AA169" s="160"/>
      <c r="AT169" s="161" t="s">
        <v>371</v>
      </c>
      <c r="AU169" s="161" t="s">
        <v>130</v>
      </c>
      <c r="AV169" s="10" t="s">
        <v>130</v>
      </c>
      <c r="AW169" s="10" t="s">
        <v>30</v>
      </c>
      <c r="AX169" s="10" t="s">
        <v>80</v>
      </c>
      <c r="AY169" s="161" t="s">
        <v>164</v>
      </c>
    </row>
    <row r="170" spans="2:65" s="1" customFormat="1" ht="25.5" customHeight="1">
      <c r="B170" s="140"/>
      <c r="C170" s="141" t="s">
        <v>227</v>
      </c>
      <c r="D170" s="141" t="s">
        <v>165</v>
      </c>
      <c r="E170" s="142" t="s">
        <v>1995</v>
      </c>
      <c r="F170" s="224" t="s">
        <v>1996</v>
      </c>
      <c r="G170" s="224"/>
      <c r="H170" s="224"/>
      <c r="I170" s="224"/>
      <c r="J170" s="143" t="s">
        <v>417</v>
      </c>
      <c r="K170" s="144">
        <v>1.778</v>
      </c>
      <c r="L170" s="225">
        <v>0</v>
      </c>
      <c r="M170" s="225"/>
      <c r="N170" s="225">
        <f>ROUND(L170*K170,2)</f>
        <v>0</v>
      </c>
      <c r="O170" s="225"/>
      <c r="P170" s="225"/>
      <c r="Q170" s="225"/>
      <c r="R170" s="145"/>
      <c r="T170" s="146" t="s">
        <v>5</v>
      </c>
      <c r="U170" s="43" t="s">
        <v>37</v>
      </c>
      <c r="V170" s="147">
        <v>0.71499999999999997</v>
      </c>
      <c r="W170" s="147">
        <f>V170*K170</f>
        <v>1.2712699999999999</v>
      </c>
      <c r="X170" s="147">
        <v>2.45329</v>
      </c>
      <c r="Y170" s="147">
        <f>X170*K170</f>
        <v>4.3619496199999999</v>
      </c>
      <c r="Z170" s="147">
        <v>0</v>
      </c>
      <c r="AA170" s="148">
        <f>Z170*K170</f>
        <v>0</v>
      </c>
      <c r="AR170" s="21" t="s">
        <v>163</v>
      </c>
      <c r="AT170" s="21" t="s">
        <v>165</v>
      </c>
      <c r="AU170" s="21" t="s">
        <v>130</v>
      </c>
      <c r="AY170" s="21" t="s">
        <v>164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1" t="s">
        <v>80</v>
      </c>
      <c r="BK170" s="149">
        <f>ROUND(L170*K170,2)</f>
        <v>0</v>
      </c>
      <c r="BL170" s="21" t="s">
        <v>163</v>
      </c>
      <c r="BM170" s="21" t="s">
        <v>1997</v>
      </c>
    </row>
    <row r="171" spans="2:65" s="10" customFormat="1" ht="25.5" customHeight="1">
      <c r="B171" s="154"/>
      <c r="C171" s="155"/>
      <c r="D171" s="155"/>
      <c r="E171" s="156" t="s">
        <v>5</v>
      </c>
      <c r="F171" s="257" t="s">
        <v>1998</v>
      </c>
      <c r="G171" s="258"/>
      <c r="H171" s="258"/>
      <c r="I171" s="258"/>
      <c r="J171" s="155"/>
      <c r="K171" s="157">
        <v>1.778</v>
      </c>
      <c r="L171" s="155"/>
      <c r="M171" s="155"/>
      <c r="N171" s="155"/>
      <c r="O171" s="155"/>
      <c r="P171" s="155"/>
      <c r="Q171" s="155"/>
      <c r="R171" s="158"/>
      <c r="T171" s="159"/>
      <c r="U171" s="155"/>
      <c r="V171" s="155"/>
      <c r="W171" s="155"/>
      <c r="X171" s="155"/>
      <c r="Y171" s="155"/>
      <c r="Z171" s="155"/>
      <c r="AA171" s="160"/>
      <c r="AT171" s="161" t="s">
        <v>371</v>
      </c>
      <c r="AU171" s="161" t="s">
        <v>130</v>
      </c>
      <c r="AV171" s="10" t="s">
        <v>130</v>
      </c>
      <c r="AW171" s="10" t="s">
        <v>30</v>
      </c>
      <c r="AX171" s="10" t="s">
        <v>80</v>
      </c>
      <c r="AY171" s="161" t="s">
        <v>164</v>
      </c>
    </row>
    <row r="172" spans="2:65" s="1" customFormat="1" ht="25.5" customHeight="1">
      <c r="B172" s="140"/>
      <c r="C172" s="141" t="s">
        <v>231</v>
      </c>
      <c r="D172" s="141" t="s">
        <v>165</v>
      </c>
      <c r="E172" s="142" t="s">
        <v>1999</v>
      </c>
      <c r="F172" s="224" t="s">
        <v>2000</v>
      </c>
      <c r="G172" s="224"/>
      <c r="H172" s="224"/>
      <c r="I172" s="224"/>
      <c r="J172" s="143" t="s">
        <v>511</v>
      </c>
      <c r="K172" s="144">
        <v>2.7E-2</v>
      </c>
      <c r="L172" s="225">
        <v>0</v>
      </c>
      <c r="M172" s="225"/>
      <c r="N172" s="225">
        <f>ROUND(L172*K172,2)</f>
        <v>0</v>
      </c>
      <c r="O172" s="225"/>
      <c r="P172" s="225"/>
      <c r="Q172" s="225"/>
      <c r="R172" s="145"/>
      <c r="T172" s="146" t="s">
        <v>5</v>
      </c>
      <c r="U172" s="43" t="s">
        <v>37</v>
      </c>
      <c r="V172" s="147">
        <v>15.231</v>
      </c>
      <c r="W172" s="147">
        <f>V172*K172</f>
        <v>0.41123700000000002</v>
      </c>
      <c r="X172" s="147">
        <v>1.0525899999999999</v>
      </c>
      <c r="Y172" s="147">
        <f>X172*K172</f>
        <v>2.8419929999999996E-2</v>
      </c>
      <c r="Z172" s="147">
        <v>0</v>
      </c>
      <c r="AA172" s="148">
        <f>Z172*K172</f>
        <v>0</v>
      </c>
      <c r="AR172" s="21" t="s">
        <v>163</v>
      </c>
      <c r="AT172" s="21" t="s">
        <v>165</v>
      </c>
      <c r="AU172" s="21" t="s">
        <v>130</v>
      </c>
      <c r="AY172" s="21" t="s">
        <v>164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1" t="s">
        <v>80</v>
      </c>
      <c r="BK172" s="149">
        <f>ROUND(L172*K172,2)</f>
        <v>0</v>
      </c>
      <c r="BL172" s="21" t="s">
        <v>163</v>
      </c>
      <c r="BM172" s="21" t="s">
        <v>2001</v>
      </c>
    </row>
    <row r="173" spans="2:65" s="10" customFormat="1" ht="25.5" customHeight="1">
      <c r="B173" s="154"/>
      <c r="C173" s="155"/>
      <c r="D173" s="155"/>
      <c r="E173" s="156" t="s">
        <v>5</v>
      </c>
      <c r="F173" s="257" t="s">
        <v>2002</v>
      </c>
      <c r="G173" s="258"/>
      <c r="H173" s="258"/>
      <c r="I173" s="258"/>
      <c r="J173" s="155"/>
      <c r="K173" s="157">
        <v>2.7E-2</v>
      </c>
      <c r="L173" s="155"/>
      <c r="M173" s="155"/>
      <c r="N173" s="155"/>
      <c r="O173" s="155"/>
      <c r="P173" s="155"/>
      <c r="Q173" s="155"/>
      <c r="R173" s="158"/>
      <c r="T173" s="159"/>
      <c r="U173" s="155"/>
      <c r="V173" s="155"/>
      <c r="W173" s="155"/>
      <c r="X173" s="155"/>
      <c r="Y173" s="155"/>
      <c r="Z173" s="155"/>
      <c r="AA173" s="160"/>
      <c r="AT173" s="161" t="s">
        <v>371</v>
      </c>
      <c r="AU173" s="161" t="s">
        <v>130</v>
      </c>
      <c r="AV173" s="10" t="s">
        <v>130</v>
      </c>
      <c r="AW173" s="10" t="s">
        <v>30</v>
      </c>
      <c r="AX173" s="10" t="s">
        <v>80</v>
      </c>
      <c r="AY173" s="161" t="s">
        <v>164</v>
      </c>
    </row>
    <row r="174" spans="2:65" s="9" customFormat="1" ht="29.85" customHeight="1">
      <c r="B174" s="129"/>
      <c r="C174" s="130"/>
      <c r="D174" s="139" t="s">
        <v>1153</v>
      </c>
      <c r="E174" s="139"/>
      <c r="F174" s="139"/>
      <c r="G174" s="139"/>
      <c r="H174" s="139"/>
      <c r="I174" s="139"/>
      <c r="J174" s="139"/>
      <c r="K174" s="139"/>
      <c r="L174" s="139"/>
      <c r="M174" s="139"/>
      <c r="N174" s="230">
        <f>BK174</f>
        <v>0</v>
      </c>
      <c r="O174" s="231"/>
      <c r="P174" s="231"/>
      <c r="Q174" s="231"/>
      <c r="R174" s="132"/>
      <c r="T174" s="133"/>
      <c r="U174" s="130"/>
      <c r="V174" s="130"/>
      <c r="W174" s="134">
        <f>SUM(W175:W178)</f>
        <v>2.9713050000000001</v>
      </c>
      <c r="X174" s="130"/>
      <c r="Y174" s="134">
        <f>SUM(Y175:Y178)</f>
        <v>4.0696649699999998</v>
      </c>
      <c r="Z174" s="130"/>
      <c r="AA174" s="135">
        <f>SUM(AA175:AA178)</f>
        <v>0</v>
      </c>
      <c r="AR174" s="136" t="s">
        <v>80</v>
      </c>
      <c r="AT174" s="137" t="s">
        <v>71</v>
      </c>
      <c r="AU174" s="137" t="s">
        <v>80</v>
      </c>
      <c r="AY174" s="136" t="s">
        <v>164</v>
      </c>
      <c r="BK174" s="138">
        <f>SUM(BK175:BK178)</f>
        <v>0</v>
      </c>
    </row>
    <row r="175" spans="2:65" s="1" customFormat="1" ht="25.5" customHeight="1">
      <c r="B175" s="140"/>
      <c r="C175" s="141" t="s">
        <v>243</v>
      </c>
      <c r="D175" s="141" t="s">
        <v>165</v>
      </c>
      <c r="E175" s="142" t="s">
        <v>2003</v>
      </c>
      <c r="F175" s="224" t="s">
        <v>2004</v>
      </c>
      <c r="G175" s="224"/>
      <c r="H175" s="224"/>
      <c r="I175" s="224"/>
      <c r="J175" s="143" t="s">
        <v>417</v>
      </c>
      <c r="K175" s="144">
        <v>1.778</v>
      </c>
      <c r="L175" s="225">
        <v>0</v>
      </c>
      <c r="M175" s="225"/>
      <c r="N175" s="225">
        <f>ROUND(L175*K175,2)</f>
        <v>0</v>
      </c>
      <c r="O175" s="225"/>
      <c r="P175" s="225"/>
      <c r="Q175" s="225"/>
      <c r="R175" s="145"/>
      <c r="T175" s="146" t="s">
        <v>5</v>
      </c>
      <c r="U175" s="43" t="s">
        <v>37</v>
      </c>
      <c r="V175" s="147">
        <v>1.2</v>
      </c>
      <c r="W175" s="147">
        <f>V175*K175</f>
        <v>2.1335999999999999</v>
      </c>
      <c r="X175" s="147">
        <v>2.2563399999999998</v>
      </c>
      <c r="Y175" s="147">
        <f>X175*K175</f>
        <v>4.0117725200000001</v>
      </c>
      <c r="Z175" s="147">
        <v>0</v>
      </c>
      <c r="AA175" s="148">
        <f>Z175*K175</f>
        <v>0</v>
      </c>
      <c r="AR175" s="21" t="s">
        <v>163</v>
      </c>
      <c r="AT175" s="21" t="s">
        <v>165</v>
      </c>
      <c r="AU175" s="21" t="s">
        <v>130</v>
      </c>
      <c r="AY175" s="21" t="s">
        <v>164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1" t="s">
        <v>80</v>
      </c>
      <c r="BK175" s="149">
        <f>ROUND(L175*K175,2)</f>
        <v>0</v>
      </c>
      <c r="BL175" s="21" t="s">
        <v>163</v>
      </c>
      <c r="BM175" s="21" t="s">
        <v>2005</v>
      </c>
    </row>
    <row r="176" spans="2:65" s="10" customFormat="1" ht="16.5" customHeight="1">
      <c r="B176" s="154"/>
      <c r="C176" s="155"/>
      <c r="D176" s="155"/>
      <c r="E176" s="156" t="s">
        <v>5</v>
      </c>
      <c r="F176" s="257" t="s">
        <v>2006</v>
      </c>
      <c r="G176" s="258"/>
      <c r="H176" s="258"/>
      <c r="I176" s="258"/>
      <c r="J176" s="155"/>
      <c r="K176" s="157">
        <v>1.778</v>
      </c>
      <c r="L176" s="155"/>
      <c r="M176" s="155"/>
      <c r="N176" s="155"/>
      <c r="O176" s="155"/>
      <c r="P176" s="155"/>
      <c r="Q176" s="155"/>
      <c r="R176" s="158"/>
      <c r="T176" s="159"/>
      <c r="U176" s="155"/>
      <c r="V176" s="155"/>
      <c r="W176" s="155"/>
      <c r="X176" s="155"/>
      <c r="Y176" s="155"/>
      <c r="Z176" s="155"/>
      <c r="AA176" s="160"/>
      <c r="AT176" s="161" t="s">
        <v>371</v>
      </c>
      <c r="AU176" s="161" t="s">
        <v>130</v>
      </c>
      <c r="AV176" s="10" t="s">
        <v>130</v>
      </c>
      <c r="AW176" s="10" t="s">
        <v>30</v>
      </c>
      <c r="AX176" s="10" t="s">
        <v>80</v>
      </c>
      <c r="AY176" s="161" t="s">
        <v>164</v>
      </c>
    </row>
    <row r="177" spans="2:65" s="1" customFormat="1" ht="25.5" customHeight="1">
      <c r="B177" s="140"/>
      <c r="C177" s="141" t="s">
        <v>10</v>
      </c>
      <c r="D177" s="141" t="s">
        <v>165</v>
      </c>
      <c r="E177" s="142" t="s">
        <v>2007</v>
      </c>
      <c r="F177" s="224" t="s">
        <v>2008</v>
      </c>
      <c r="G177" s="224"/>
      <c r="H177" s="224"/>
      <c r="I177" s="224"/>
      <c r="J177" s="143" t="s">
        <v>511</v>
      </c>
      <c r="K177" s="144">
        <v>5.5E-2</v>
      </c>
      <c r="L177" s="225">
        <v>0</v>
      </c>
      <c r="M177" s="225"/>
      <c r="N177" s="225">
        <f>ROUND(L177*K177,2)</f>
        <v>0</v>
      </c>
      <c r="O177" s="225"/>
      <c r="P177" s="225"/>
      <c r="Q177" s="225"/>
      <c r="R177" s="145"/>
      <c r="T177" s="146" t="s">
        <v>5</v>
      </c>
      <c r="U177" s="43" t="s">
        <v>37</v>
      </c>
      <c r="V177" s="147">
        <v>15.231</v>
      </c>
      <c r="W177" s="147">
        <f>V177*K177</f>
        <v>0.83770500000000003</v>
      </c>
      <c r="X177" s="147">
        <v>1.0525899999999999</v>
      </c>
      <c r="Y177" s="147">
        <f>X177*K177</f>
        <v>5.7892449999999998E-2</v>
      </c>
      <c r="Z177" s="147">
        <v>0</v>
      </c>
      <c r="AA177" s="148">
        <f>Z177*K177</f>
        <v>0</v>
      </c>
      <c r="AR177" s="21" t="s">
        <v>163</v>
      </c>
      <c r="AT177" s="21" t="s">
        <v>165</v>
      </c>
      <c r="AU177" s="21" t="s">
        <v>130</v>
      </c>
      <c r="AY177" s="21" t="s">
        <v>164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1" t="s">
        <v>80</v>
      </c>
      <c r="BK177" s="149">
        <f>ROUND(L177*K177,2)</f>
        <v>0</v>
      </c>
      <c r="BL177" s="21" t="s">
        <v>163</v>
      </c>
      <c r="BM177" s="21" t="s">
        <v>2009</v>
      </c>
    </row>
    <row r="178" spans="2:65" s="10" customFormat="1" ht="25.5" customHeight="1">
      <c r="B178" s="154"/>
      <c r="C178" s="155"/>
      <c r="D178" s="155"/>
      <c r="E178" s="156" t="s">
        <v>5</v>
      </c>
      <c r="F178" s="257" t="s">
        <v>2010</v>
      </c>
      <c r="G178" s="258"/>
      <c r="H178" s="258"/>
      <c r="I178" s="258"/>
      <c r="J178" s="155"/>
      <c r="K178" s="157">
        <v>5.5E-2</v>
      </c>
      <c r="L178" s="155"/>
      <c r="M178" s="155"/>
      <c r="N178" s="155"/>
      <c r="O178" s="155"/>
      <c r="P178" s="155"/>
      <c r="Q178" s="155"/>
      <c r="R178" s="158"/>
      <c r="T178" s="159"/>
      <c r="U178" s="155"/>
      <c r="V178" s="155"/>
      <c r="W178" s="155"/>
      <c r="X178" s="155"/>
      <c r="Y178" s="155"/>
      <c r="Z178" s="155"/>
      <c r="AA178" s="160"/>
      <c r="AT178" s="161" t="s">
        <v>371</v>
      </c>
      <c r="AU178" s="161" t="s">
        <v>130</v>
      </c>
      <c r="AV178" s="10" t="s">
        <v>130</v>
      </c>
      <c r="AW178" s="10" t="s">
        <v>30</v>
      </c>
      <c r="AX178" s="10" t="s">
        <v>80</v>
      </c>
      <c r="AY178" s="161" t="s">
        <v>164</v>
      </c>
    </row>
    <row r="179" spans="2:65" s="9" customFormat="1" ht="29.85" customHeight="1">
      <c r="B179" s="129"/>
      <c r="C179" s="130"/>
      <c r="D179" s="139" t="s">
        <v>361</v>
      </c>
      <c r="E179" s="139"/>
      <c r="F179" s="139"/>
      <c r="G179" s="139"/>
      <c r="H179" s="139"/>
      <c r="I179" s="139"/>
      <c r="J179" s="139"/>
      <c r="K179" s="139"/>
      <c r="L179" s="139"/>
      <c r="M179" s="139"/>
      <c r="N179" s="230">
        <f>BK179</f>
        <v>0</v>
      </c>
      <c r="O179" s="231"/>
      <c r="P179" s="231"/>
      <c r="Q179" s="231"/>
      <c r="R179" s="132"/>
      <c r="T179" s="133"/>
      <c r="U179" s="130"/>
      <c r="V179" s="130"/>
      <c r="W179" s="134">
        <f>SUM(W180:W190)</f>
        <v>7.1241120000000002</v>
      </c>
      <c r="X179" s="130"/>
      <c r="Y179" s="134">
        <f>SUM(Y180:Y190)</f>
        <v>40.369968</v>
      </c>
      <c r="Z179" s="130"/>
      <c r="AA179" s="135">
        <f>SUM(AA180:AA190)</f>
        <v>0</v>
      </c>
      <c r="AR179" s="136" t="s">
        <v>80</v>
      </c>
      <c r="AT179" s="137" t="s">
        <v>71</v>
      </c>
      <c r="AU179" s="137" t="s">
        <v>80</v>
      </c>
      <c r="AY179" s="136" t="s">
        <v>164</v>
      </c>
      <c r="BK179" s="138">
        <f>SUM(BK180:BK190)</f>
        <v>0</v>
      </c>
    </row>
    <row r="180" spans="2:65" s="1" customFormat="1" ht="25.5" customHeight="1">
      <c r="B180" s="140"/>
      <c r="C180" s="141" t="s">
        <v>254</v>
      </c>
      <c r="D180" s="141" t="s">
        <v>165</v>
      </c>
      <c r="E180" s="142" t="s">
        <v>2011</v>
      </c>
      <c r="F180" s="224" t="s">
        <v>2012</v>
      </c>
      <c r="G180" s="224"/>
      <c r="H180" s="224"/>
      <c r="I180" s="224"/>
      <c r="J180" s="143" t="s">
        <v>368</v>
      </c>
      <c r="K180" s="144">
        <v>49.472999999999999</v>
      </c>
      <c r="L180" s="225">
        <v>0</v>
      </c>
      <c r="M180" s="225"/>
      <c r="N180" s="225">
        <f>ROUND(L180*K180,2)</f>
        <v>0</v>
      </c>
      <c r="O180" s="225"/>
      <c r="P180" s="225"/>
      <c r="Q180" s="225"/>
      <c r="R180" s="145"/>
      <c r="T180" s="146" t="s">
        <v>5</v>
      </c>
      <c r="U180" s="43" t="s">
        <v>37</v>
      </c>
      <c r="V180" s="147">
        <v>2.5000000000000001E-2</v>
      </c>
      <c r="W180" s="147">
        <f>V180*K180</f>
        <v>1.2368250000000001</v>
      </c>
      <c r="X180" s="147">
        <v>0</v>
      </c>
      <c r="Y180" s="147">
        <f>X180*K180</f>
        <v>0</v>
      </c>
      <c r="Z180" s="147">
        <v>0</v>
      </c>
      <c r="AA180" s="148">
        <f>Z180*K180</f>
        <v>0</v>
      </c>
      <c r="AR180" s="21" t="s">
        <v>163</v>
      </c>
      <c r="AT180" s="21" t="s">
        <v>165</v>
      </c>
      <c r="AU180" s="21" t="s">
        <v>130</v>
      </c>
      <c r="AY180" s="21" t="s">
        <v>164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1" t="s">
        <v>80</v>
      </c>
      <c r="BK180" s="149">
        <f>ROUND(L180*K180,2)</f>
        <v>0</v>
      </c>
      <c r="BL180" s="21" t="s">
        <v>163</v>
      </c>
      <c r="BM180" s="21" t="s">
        <v>2013</v>
      </c>
    </row>
    <row r="181" spans="2:65" s="10" customFormat="1" ht="16.5" customHeight="1">
      <c r="B181" s="154"/>
      <c r="C181" s="155"/>
      <c r="D181" s="155"/>
      <c r="E181" s="156" t="s">
        <v>5</v>
      </c>
      <c r="F181" s="257" t="s">
        <v>2014</v>
      </c>
      <c r="G181" s="258"/>
      <c r="H181" s="258"/>
      <c r="I181" s="258"/>
      <c r="J181" s="155"/>
      <c r="K181" s="157">
        <v>49.472999999999999</v>
      </c>
      <c r="L181" s="155"/>
      <c r="M181" s="155"/>
      <c r="N181" s="155"/>
      <c r="O181" s="155"/>
      <c r="P181" s="155"/>
      <c r="Q181" s="155"/>
      <c r="R181" s="158"/>
      <c r="T181" s="159"/>
      <c r="U181" s="155"/>
      <c r="V181" s="155"/>
      <c r="W181" s="155"/>
      <c r="X181" s="155"/>
      <c r="Y181" s="155"/>
      <c r="Z181" s="155"/>
      <c r="AA181" s="160"/>
      <c r="AT181" s="161" t="s">
        <v>371</v>
      </c>
      <c r="AU181" s="161" t="s">
        <v>130</v>
      </c>
      <c r="AV181" s="10" t="s">
        <v>130</v>
      </c>
      <c r="AW181" s="10" t="s">
        <v>30</v>
      </c>
      <c r="AX181" s="10" t="s">
        <v>80</v>
      </c>
      <c r="AY181" s="161" t="s">
        <v>164</v>
      </c>
    </row>
    <row r="182" spans="2:65" s="1" customFormat="1" ht="25.5" customHeight="1">
      <c r="B182" s="140"/>
      <c r="C182" s="141" t="s">
        <v>250</v>
      </c>
      <c r="D182" s="141" t="s">
        <v>165</v>
      </c>
      <c r="E182" s="142" t="s">
        <v>2015</v>
      </c>
      <c r="F182" s="224" t="s">
        <v>2016</v>
      </c>
      <c r="G182" s="224"/>
      <c r="H182" s="224"/>
      <c r="I182" s="224"/>
      <c r="J182" s="143" t="s">
        <v>368</v>
      </c>
      <c r="K182" s="144">
        <v>49.472999999999999</v>
      </c>
      <c r="L182" s="225">
        <v>0</v>
      </c>
      <c r="M182" s="225"/>
      <c r="N182" s="225">
        <f>ROUND(L182*K182,2)</f>
        <v>0</v>
      </c>
      <c r="O182" s="225"/>
      <c r="P182" s="225"/>
      <c r="Q182" s="225"/>
      <c r="R182" s="145"/>
      <c r="T182" s="146" t="s">
        <v>5</v>
      </c>
      <c r="U182" s="43" t="s">
        <v>37</v>
      </c>
      <c r="V182" s="147">
        <v>2.5999999999999999E-2</v>
      </c>
      <c r="W182" s="147">
        <f>V182*K182</f>
        <v>1.2862979999999999</v>
      </c>
      <c r="X182" s="147">
        <v>0</v>
      </c>
      <c r="Y182" s="147">
        <f>X182*K182</f>
        <v>0</v>
      </c>
      <c r="Z182" s="147">
        <v>0</v>
      </c>
      <c r="AA182" s="148">
        <f>Z182*K182</f>
        <v>0</v>
      </c>
      <c r="AR182" s="21" t="s">
        <v>163</v>
      </c>
      <c r="AT182" s="21" t="s">
        <v>165</v>
      </c>
      <c r="AU182" s="21" t="s">
        <v>130</v>
      </c>
      <c r="AY182" s="21" t="s">
        <v>164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1" t="s">
        <v>80</v>
      </c>
      <c r="BK182" s="149">
        <f>ROUND(L182*K182,2)</f>
        <v>0</v>
      </c>
      <c r="BL182" s="21" t="s">
        <v>163</v>
      </c>
      <c r="BM182" s="21" t="s">
        <v>2017</v>
      </c>
    </row>
    <row r="183" spans="2:65" s="10" customFormat="1" ht="16.5" customHeight="1">
      <c r="B183" s="154"/>
      <c r="C183" s="155"/>
      <c r="D183" s="155"/>
      <c r="E183" s="156" t="s">
        <v>5</v>
      </c>
      <c r="F183" s="257" t="s">
        <v>2014</v>
      </c>
      <c r="G183" s="258"/>
      <c r="H183" s="258"/>
      <c r="I183" s="258"/>
      <c r="J183" s="155"/>
      <c r="K183" s="157">
        <v>49.472999999999999</v>
      </c>
      <c r="L183" s="155"/>
      <c r="M183" s="155"/>
      <c r="N183" s="155"/>
      <c r="O183" s="155"/>
      <c r="P183" s="155"/>
      <c r="Q183" s="155"/>
      <c r="R183" s="158"/>
      <c r="T183" s="159"/>
      <c r="U183" s="155"/>
      <c r="V183" s="155"/>
      <c r="W183" s="155"/>
      <c r="X183" s="155"/>
      <c r="Y183" s="155"/>
      <c r="Z183" s="155"/>
      <c r="AA183" s="160"/>
      <c r="AT183" s="161" t="s">
        <v>371</v>
      </c>
      <c r="AU183" s="161" t="s">
        <v>130</v>
      </c>
      <c r="AV183" s="10" t="s">
        <v>130</v>
      </c>
      <c r="AW183" s="10" t="s">
        <v>30</v>
      </c>
      <c r="AX183" s="10" t="s">
        <v>80</v>
      </c>
      <c r="AY183" s="161" t="s">
        <v>164</v>
      </c>
    </row>
    <row r="184" spans="2:65" s="1" customFormat="1" ht="16.5" customHeight="1">
      <c r="B184" s="140"/>
      <c r="C184" s="141" t="s">
        <v>212</v>
      </c>
      <c r="D184" s="141" t="s">
        <v>165</v>
      </c>
      <c r="E184" s="142" t="s">
        <v>471</v>
      </c>
      <c r="F184" s="224" t="s">
        <v>472</v>
      </c>
      <c r="G184" s="224"/>
      <c r="H184" s="224"/>
      <c r="I184" s="224"/>
      <c r="J184" s="143" t="s">
        <v>368</v>
      </c>
      <c r="K184" s="144">
        <v>49.472999999999999</v>
      </c>
      <c r="L184" s="225">
        <v>0</v>
      </c>
      <c r="M184" s="225"/>
      <c r="N184" s="225">
        <f>ROUND(L184*K184,2)</f>
        <v>0</v>
      </c>
      <c r="O184" s="225"/>
      <c r="P184" s="225"/>
      <c r="Q184" s="225"/>
      <c r="R184" s="145"/>
      <c r="T184" s="146" t="s">
        <v>5</v>
      </c>
      <c r="U184" s="43" t="s">
        <v>37</v>
      </c>
      <c r="V184" s="147">
        <v>2.5999999999999999E-2</v>
      </c>
      <c r="W184" s="147">
        <f>V184*K184</f>
        <v>1.2862979999999999</v>
      </c>
      <c r="X184" s="147">
        <v>0</v>
      </c>
      <c r="Y184" s="147">
        <f>X184*K184</f>
        <v>0</v>
      </c>
      <c r="Z184" s="147">
        <v>0</v>
      </c>
      <c r="AA184" s="148">
        <f>Z184*K184</f>
        <v>0</v>
      </c>
      <c r="AR184" s="21" t="s">
        <v>163</v>
      </c>
      <c r="AT184" s="21" t="s">
        <v>165</v>
      </c>
      <c r="AU184" s="21" t="s">
        <v>130</v>
      </c>
      <c r="AY184" s="21" t="s">
        <v>164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1" t="s">
        <v>80</v>
      </c>
      <c r="BK184" s="149">
        <f>ROUND(L184*K184,2)</f>
        <v>0</v>
      </c>
      <c r="BL184" s="21" t="s">
        <v>163</v>
      </c>
      <c r="BM184" s="21" t="s">
        <v>2018</v>
      </c>
    </row>
    <row r="185" spans="2:65" s="10" customFormat="1" ht="25.5" customHeight="1">
      <c r="B185" s="154"/>
      <c r="C185" s="155"/>
      <c r="D185" s="155"/>
      <c r="E185" s="156" t="s">
        <v>5</v>
      </c>
      <c r="F185" s="257" t="s">
        <v>2019</v>
      </c>
      <c r="G185" s="258"/>
      <c r="H185" s="258"/>
      <c r="I185" s="258"/>
      <c r="J185" s="155"/>
      <c r="K185" s="157">
        <v>49.472999999999999</v>
      </c>
      <c r="L185" s="155"/>
      <c r="M185" s="155"/>
      <c r="N185" s="155"/>
      <c r="O185" s="155"/>
      <c r="P185" s="155"/>
      <c r="Q185" s="155"/>
      <c r="R185" s="158"/>
      <c r="T185" s="159"/>
      <c r="U185" s="155"/>
      <c r="V185" s="155"/>
      <c r="W185" s="155"/>
      <c r="X185" s="155"/>
      <c r="Y185" s="155"/>
      <c r="Z185" s="155"/>
      <c r="AA185" s="160"/>
      <c r="AT185" s="161" t="s">
        <v>371</v>
      </c>
      <c r="AU185" s="161" t="s">
        <v>130</v>
      </c>
      <c r="AV185" s="10" t="s">
        <v>130</v>
      </c>
      <c r="AW185" s="10" t="s">
        <v>30</v>
      </c>
      <c r="AX185" s="10" t="s">
        <v>80</v>
      </c>
      <c r="AY185" s="161" t="s">
        <v>164</v>
      </c>
    </row>
    <row r="186" spans="2:65" s="1" customFormat="1" ht="25.5" customHeight="1">
      <c r="B186" s="140"/>
      <c r="C186" s="141" t="s">
        <v>258</v>
      </c>
      <c r="D186" s="141" t="s">
        <v>165</v>
      </c>
      <c r="E186" s="142" t="s">
        <v>2020</v>
      </c>
      <c r="F186" s="224" t="s">
        <v>2021</v>
      </c>
      <c r="G186" s="224"/>
      <c r="H186" s="224"/>
      <c r="I186" s="224"/>
      <c r="J186" s="143" t="s">
        <v>368</v>
      </c>
      <c r="K186" s="144">
        <v>49.472999999999999</v>
      </c>
      <c r="L186" s="225">
        <v>0</v>
      </c>
      <c r="M186" s="225"/>
      <c r="N186" s="225">
        <f>ROUND(L186*K186,2)</f>
        <v>0</v>
      </c>
      <c r="O186" s="225"/>
      <c r="P186" s="225"/>
      <c r="Q186" s="225"/>
      <c r="R186" s="145"/>
      <c r="T186" s="146" t="s">
        <v>5</v>
      </c>
      <c r="U186" s="43" t="s">
        <v>37</v>
      </c>
      <c r="V186" s="147">
        <v>5.0000000000000001E-3</v>
      </c>
      <c r="W186" s="147">
        <f>V186*K186</f>
        <v>0.247365</v>
      </c>
      <c r="X186" s="147">
        <v>0</v>
      </c>
      <c r="Y186" s="147">
        <f>X186*K186</f>
        <v>0</v>
      </c>
      <c r="Z186" s="147">
        <v>0</v>
      </c>
      <c r="AA186" s="148">
        <f>Z186*K186</f>
        <v>0</v>
      </c>
      <c r="AR186" s="21" t="s">
        <v>163</v>
      </c>
      <c r="AT186" s="21" t="s">
        <v>165</v>
      </c>
      <c r="AU186" s="21" t="s">
        <v>130</v>
      </c>
      <c r="AY186" s="21" t="s">
        <v>164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1" t="s">
        <v>80</v>
      </c>
      <c r="BK186" s="149">
        <f>ROUND(L186*K186,2)</f>
        <v>0</v>
      </c>
      <c r="BL186" s="21" t="s">
        <v>163</v>
      </c>
      <c r="BM186" s="21" t="s">
        <v>2022</v>
      </c>
    </row>
    <row r="187" spans="2:65" s="10" customFormat="1" ht="16.5" customHeight="1">
      <c r="B187" s="154"/>
      <c r="C187" s="155"/>
      <c r="D187" s="155"/>
      <c r="E187" s="156" t="s">
        <v>5</v>
      </c>
      <c r="F187" s="257" t="s">
        <v>2023</v>
      </c>
      <c r="G187" s="258"/>
      <c r="H187" s="258"/>
      <c r="I187" s="258"/>
      <c r="J187" s="155"/>
      <c r="K187" s="157">
        <v>49.472999999999999</v>
      </c>
      <c r="L187" s="155"/>
      <c r="M187" s="155"/>
      <c r="N187" s="155"/>
      <c r="O187" s="155"/>
      <c r="P187" s="155"/>
      <c r="Q187" s="155"/>
      <c r="R187" s="158"/>
      <c r="T187" s="159"/>
      <c r="U187" s="155"/>
      <c r="V187" s="155"/>
      <c r="W187" s="155"/>
      <c r="X187" s="155"/>
      <c r="Y187" s="155"/>
      <c r="Z187" s="155"/>
      <c r="AA187" s="160"/>
      <c r="AT187" s="161" t="s">
        <v>371</v>
      </c>
      <c r="AU187" s="161" t="s">
        <v>130</v>
      </c>
      <c r="AV187" s="10" t="s">
        <v>130</v>
      </c>
      <c r="AW187" s="10" t="s">
        <v>30</v>
      </c>
      <c r="AX187" s="10" t="s">
        <v>80</v>
      </c>
      <c r="AY187" s="161" t="s">
        <v>164</v>
      </c>
    </row>
    <row r="188" spans="2:65" s="1" customFormat="1" ht="25.5" customHeight="1">
      <c r="B188" s="140"/>
      <c r="C188" s="141" t="s">
        <v>298</v>
      </c>
      <c r="D188" s="141" t="s">
        <v>165</v>
      </c>
      <c r="E188" s="142" t="s">
        <v>2024</v>
      </c>
      <c r="F188" s="224" t="s">
        <v>2025</v>
      </c>
      <c r="G188" s="224"/>
      <c r="H188" s="224"/>
      <c r="I188" s="224"/>
      <c r="J188" s="143" t="s">
        <v>368</v>
      </c>
      <c r="K188" s="144">
        <v>49.472999999999999</v>
      </c>
      <c r="L188" s="225">
        <v>0</v>
      </c>
      <c r="M188" s="225"/>
      <c r="N188" s="225">
        <f>ROUND(L188*K188,2)</f>
        <v>0</v>
      </c>
      <c r="O188" s="225"/>
      <c r="P188" s="225"/>
      <c r="Q188" s="225"/>
      <c r="R188" s="145"/>
      <c r="T188" s="146" t="s">
        <v>5</v>
      </c>
      <c r="U188" s="43" t="s">
        <v>37</v>
      </c>
      <c r="V188" s="147">
        <v>6.2E-2</v>
      </c>
      <c r="W188" s="147">
        <f>V188*K188</f>
        <v>3.067326</v>
      </c>
      <c r="X188" s="147">
        <v>0.81599999999999995</v>
      </c>
      <c r="Y188" s="147">
        <f>X188*K188</f>
        <v>40.369968</v>
      </c>
      <c r="Z188" s="147">
        <v>0</v>
      </c>
      <c r="AA188" s="148">
        <f>Z188*K188</f>
        <v>0</v>
      </c>
      <c r="AR188" s="21" t="s">
        <v>163</v>
      </c>
      <c r="AT188" s="21" t="s">
        <v>165</v>
      </c>
      <c r="AU188" s="21" t="s">
        <v>130</v>
      </c>
      <c r="AY188" s="21" t="s">
        <v>164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1" t="s">
        <v>80</v>
      </c>
      <c r="BK188" s="149">
        <f>ROUND(L188*K188,2)</f>
        <v>0</v>
      </c>
      <c r="BL188" s="21" t="s">
        <v>163</v>
      </c>
      <c r="BM188" s="21" t="s">
        <v>2026</v>
      </c>
    </row>
    <row r="189" spans="2:65" s="1" customFormat="1" ht="60" customHeight="1">
      <c r="B189" s="34"/>
      <c r="C189" s="35"/>
      <c r="D189" s="35"/>
      <c r="E189" s="35"/>
      <c r="F189" s="222" t="s">
        <v>2027</v>
      </c>
      <c r="G189" s="223"/>
      <c r="H189" s="223"/>
      <c r="I189" s="223"/>
      <c r="J189" s="35"/>
      <c r="K189" s="35"/>
      <c r="L189" s="35"/>
      <c r="M189" s="35"/>
      <c r="N189" s="35"/>
      <c r="O189" s="35"/>
      <c r="P189" s="35"/>
      <c r="Q189" s="35"/>
      <c r="R189" s="36"/>
      <c r="T189" s="150"/>
      <c r="U189" s="35"/>
      <c r="V189" s="35"/>
      <c r="W189" s="35"/>
      <c r="X189" s="35"/>
      <c r="Y189" s="35"/>
      <c r="Z189" s="35"/>
      <c r="AA189" s="73"/>
      <c r="AT189" s="21" t="s">
        <v>176</v>
      </c>
      <c r="AU189" s="21" t="s">
        <v>130</v>
      </c>
    </row>
    <row r="190" spans="2:65" s="10" customFormat="1" ht="25.5" customHeight="1">
      <c r="B190" s="154"/>
      <c r="C190" s="155"/>
      <c r="D190" s="155"/>
      <c r="E190" s="156" t="s">
        <v>5</v>
      </c>
      <c r="F190" s="253" t="s">
        <v>2028</v>
      </c>
      <c r="G190" s="254"/>
      <c r="H190" s="254"/>
      <c r="I190" s="254"/>
      <c r="J190" s="155"/>
      <c r="K190" s="157">
        <v>49.472999999999999</v>
      </c>
      <c r="L190" s="155"/>
      <c r="M190" s="155"/>
      <c r="N190" s="155"/>
      <c r="O190" s="155"/>
      <c r="P190" s="155"/>
      <c r="Q190" s="155"/>
      <c r="R190" s="158"/>
      <c r="T190" s="159"/>
      <c r="U190" s="155"/>
      <c r="V190" s="155"/>
      <c r="W190" s="155"/>
      <c r="X190" s="155"/>
      <c r="Y190" s="155"/>
      <c r="Z190" s="155"/>
      <c r="AA190" s="160"/>
      <c r="AT190" s="161" t="s">
        <v>371</v>
      </c>
      <c r="AU190" s="161" t="s">
        <v>130</v>
      </c>
      <c r="AV190" s="10" t="s">
        <v>130</v>
      </c>
      <c r="AW190" s="10" t="s">
        <v>30</v>
      </c>
      <c r="AX190" s="10" t="s">
        <v>80</v>
      </c>
      <c r="AY190" s="161" t="s">
        <v>164</v>
      </c>
    </row>
    <row r="191" spans="2:65" s="9" customFormat="1" ht="29.85" customHeight="1">
      <c r="B191" s="129"/>
      <c r="C191" s="130"/>
      <c r="D191" s="139" t="s">
        <v>362</v>
      </c>
      <c r="E191" s="139"/>
      <c r="F191" s="139"/>
      <c r="G191" s="139"/>
      <c r="H191" s="139"/>
      <c r="I191" s="139"/>
      <c r="J191" s="139"/>
      <c r="K191" s="139"/>
      <c r="L191" s="139"/>
      <c r="M191" s="139"/>
      <c r="N191" s="230">
        <f>BK191</f>
        <v>0</v>
      </c>
      <c r="O191" s="231"/>
      <c r="P191" s="231"/>
      <c r="Q191" s="231"/>
      <c r="R191" s="132"/>
      <c r="T191" s="133"/>
      <c r="U191" s="130"/>
      <c r="V191" s="130"/>
      <c r="W191" s="134">
        <f>SUM(W192:W196)</f>
        <v>10.087999999999999</v>
      </c>
      <c r="X191" s="130"/>
      <c r="Y191" s="134">
        <f>SUM(Y192:Y196)</f>
        <v>0.95223999999999998</v>
      </c>
      <c r="Z191" s="130"/>
      <c r="AA191" s="135">
        <f>SUM(AA192:AA196)</f>
        <v>0</v>
      </c>
      <c r="AR191" s="136" t="s">
        <v>80</v>
      </c>
      <c r="AT191" s="137" t="s">
        <v>71</v>
      </c>
      <c r="AU191" s="137" t="s">
        <v>80</v>
      </c>
      <c r="AY191" s="136" t="s">
        <v>164</v>
      </c>
      <c r="BK191" s="138">
        <f>SUM(BK192:BK196)</f>
        <v>0</v>
      </c>
    </row>
    <row r="192" spans="2:65" s="1" customFormat="1" ht="25.5" customHeight="1">
      <c r="B192" s="140"/>
      <c r="C192" s="141" t="s">
        <v>290</v>
      </c>
      <c r="D192" s="141" t="s">
        <v>165</v>
      </c>
      <c r="E192" s="142" t="s">
        <v>2029</v>
      </c>
      <c r="F192" s="224" t="s">
        <v>2030</v>
      </c>
      <c r="G192" s="224"/>
      <c r="H192" s="224"/>
      <c r="I192" s="224"/>
      <c r="J192" s="143" t="s">
        <v>569</v>
      </c>
      <c r="K192" s="144">
        <v>8</v>
      </c>
      <c r="L192" s="225">
        <v>0</v>
      </c>
      <c r="M192" s="225"/>
      <c r="N192" s="225">
        <f>ROUND(L192*K192,2)</f>
        <v>0</v>
      </c>
      <c r="O192" s="225"/>
      <c r="P192" s="225"/>
      <c r="Q192" s="225"/>
      <c r="R192" s="145"/>
      <c r="T192" s="146" t="s">
        <v>5</v>
      </c>
      <c r="U192" s="43" t="s">
        <v>37</v>
      </c>
      <c r="V192" s="147">
        <v>1.2609999999999999</v>
      </c>
      <c r="W192" s="147">
        <f>V192*K192</f>
        <v>10.087999999999999</v>
      </c>
      <c r="X192" s="147">
        <v>0.11903</v>
      </c>
      <c r="Y192" s="147">
        <f>X192*K192</f>
        <v>0.95223999999999998</v>
      </c>
      <c r="Z192" s="147">
        <v>0</v>
      </c>
      <c r="AA192" s="148">
        <f>Z192*K192</f>
        <v>0</v>
      </c>
      <c r="AR192" s="21" t="s">
        <v>163</v>
      </c>
      <c r="AT192" s="21" t="s">
        <v>165</v>
      </c>
      <c r="AU192" s="21" t="s">
        <v>130</v>
      </c>
      <c r="AY192" s="21" t="s">
        <v>164</v>
      </c>
      <c r="BE192" s="149">
        <f>IF(U192="základní",N192,0)</f>
        <v>0</v>
      </c>
      <c r="BF192" s="149">
        <f>IF(U192="snížená",N192,0)</f>
        <v>0</v>
      </c>
      <c r="BG192" s="149">
        <f>IF(U192="zákl. přenesená",N192,0)</f>
        <v>0</v>
      </c>
      <c r="BH192" s="149">
        <f>IF(U192="sníž. přenesená",N192,0)</f>
        <v>0</v>
      </c>
      <c r="BI192" s="149">
        <f>IF(U192="nulová",N192,0)</f>
        <v>0</v>
      </c>
      <c r="BJ192" s="21" t="s">
        <v>80</v>
      </c>
      <c r="BK192" s="149">
        <f>ROUND(L192*K192,2)</f>
        <v>0</v>
      </c>
      <c r="BL192" s="21" t="s">
        <v>163</v>
      </c>
      <c r="BM192" s="21" t="s">
        <v>2031</v>
      </c>
    </row>
    <row r="193" spans="2:65" s="10" customFormat="1" ht="38.25" customHeight="1">
      <c r="B193" s="154"/>
      <c r="C193" s="155"/>
      <c r="D193" s="155"/>
      <c r="E193" s="156" t="s">
        <v>5</v>
      </c>
      <c r="F193" s="257" t="s">
        <v>2032</v>
      </c>
      <c r="G193" s="258"/>
      <c r="H193" s="258"/>
      <c r="I193" s="258"/>
      <c r="J193" s="155"/>
      <c r="K193" s="157">
        <v>8</v>
      </c>
      <c r="L193" s="155"/>
      <c r="M193" s="155"/>
      <c r="N193" s="155"/>
      <c r="O193" s="155"/>
      <c r="P193" s="155"/>
      <c r="Q193" s="155"/>
      <c r="R193" s="158"/>
      <c r="T193" s="159"/>
      <c r="U193" s="155"/>
      <c r="V193" s="155"/>
      <c r="W193" s="155"/>
      <c r="X193" s="155"/>
      <c r="Y193" s="155"/>
      <c r="Z193" s="155"/>
      <c r="AA193" s="160"/>
      <c r="AT193" s="161" t="s">
        <v>371</v>
      </c>
      <c r="AU193" s="161" t="s">
        <v>130</v>
      </c>
      <c r="AV193" s="10" t="s">
        <v>130</v>
      </c>
      <c r="AW193" s="10" t="s">
        <v>30</v>
      </c>
      <c r="AX193" s="10" t="s">
        <v>80</v>
      </c>
      <c r="AY193" s="161" t="s">
        <v>164</v>
      </c>
    </row>
    <row r="194" spans="2:65" s="1" customFormat="1" ht="16.5" customHeight="1">
      <c r="B194" s="140"/>
      <c r="C194" s="141" t="s">
        <v>294</v>
      </c>
      <c r="D194" s="141" t="s">
        <v>165</v>
      </c>
      <c r="E194" s="142" t="s">
        <v>2033</v>
      </c>
      <c r="F194" s="224" t="s">
        <v>2034</v>
      </c>
      <c r="G194" s="224"/>
      <c r="H194" s="224"/>
      <c r="I194" s="224"/>
      <c r="J194" s="143" t="s">
        <v>185</v>
      </c>
      <c r="K194" s="144">
        <v>1</v>
      </c>
      <c r="L194" s="225">
        <v>0</v>
      </c>
      <c r="M194" s="225"/>
      <c r="N194" s="225">
        <f>ROUND(L194*K194,2)</f>
        <v>0</v>
      </c>
      <c r="O194" s="225"/>
      <c r="P194" s="225"/>
      <c r="Q194" s="225"/>
      <c r="R194" s="145"/>
      <c r="T194" s="146" t="s">
        <v>5</v>
      </c>
      <c r="U194" s="43" t="s">
        <v>37</v>
      </c>
      <c r="V194" s="147">
        <v>0</v>
      </c>
      <c r="W194" s="147">
        <f>V194*K194</f>
        <v>0</v>
      </c>
      <c r="X194" s="147">
        <v>0</v>
      </c>
      <c r="Y194" s="147">
        <f>X194*K194</f>
        <v>0</v>
      </c>
      <c r="Z194" s="147">
        <v>0</v>
      </c>
      <c r="AA194" s="148">
        <f>Z194*K194</f>
        <v>0</v>
      </c>
      <c r="AR194" s="21" t="s">
        <v>163</v>
      </c>
      <c r="AT194" s="21" t="s">
        <v>165</v>
      </c>
      <c r="AU194" s="21" t="s">
        <v>130</v>
      </c>
      <c r="AY194" s="21" t="s">
        <v>164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1" t="s">
        <v>80</v>
      </c>
      <c r="BK194" s="149">
        <f>ROUND(L194*K194,2)</f>
        <v>0</v>
      </c>
      <c r="BL194" s="21" t="s">
        <v>163</v>
      </c>
      <c r="BM194" s="21" t="s">
        <v>2035</v>
      </c>
    </row>
    <row r="195" spans="2:65" s="1" customFormat="1" ht="60" customHeight="1">
      <c r="B195" s="34"/>
      <c r="C195" s="35"/>
      <c r="D195" s="35"/>
      <c r="E195" s="35"/>
      <c r="F195" s="222" t="s">
        <v>2036</v>
      </c>
      <c r="G195" s="223"/>
      <c r="H195" s="223"/>
      <c r="I195" s="223"/>
      <c r="J195" s="35"/>
      <c r="K195" s="35"/>
      <c r="L195" s="35"/>
      <c r="M195" s="35"/>
      <c r="N195" s="35"/>
      <c r="O195" s="35"/>
      <c r="P195" s="35"/>
      <c r="Q195" s="35"/>
      <c r="R195" s="36"/>
      <c r="T195" s="150"/>
      <c r="U195" s="35"/>
      <c r="V195" s="35"/>
      <c r="W195" s="35"/>
      <c r="X195" s="35"/>
      <c r="Y195" s="35"/>
      <c r="Z195" s="35"/>
      <c r="AA195" s="73"/>
      <c r="AT195" s="21" t="s">
        <v>176</v>
      </c>
      <c r="AU195" s="21" t="s">
        <v>130</v>
      </c>
    </row>
    <row r="196" spans="2:65" s="10" customFormat="1" ht="38.25" customHeight="1">
      <c r="B196" s="154"/>
      <c r="C196" s="155"/>
      <c r="D196" s="155"/>
      <c r="E196" s="156" t="s">
        <v>5</v>
      </c>
      <c r="F196" s="253" t="s">
        <v>2037</v>
      </c>
      <c r="G196" s="254"/>
      <c r="H196" s="254"/>
      <c r="I196" s="254"/>
      <c r="J196" s="155"/>
      <c r="K196" s="157">
        <v>1</v>
      </c>
      <c r="L196" s="155"/>
      <c r="M196" s="155"/>
      <c r="N196" s="155"/>
      <c r="O196" s="155"/>
      <c r="P196" s="155"/>
      <c r="Q196" s="155"/>
      <c r="R196" s="158"/>
      <c r="T196" s="159"/>
      <c r="U196" s="155"/>
      <c r="V196" s="155"/>
      <c r="W196" s="155"/>
      <c r="X196" s="155"/>
      <c r="Y196" s="155"/>
      <c r="Z196" s="155"/>
      <c r="AA196" s="160"/>
      <c r="AT196" s="161" t="s">
        <v>371</v>
      </c>
      <c r="AU196" s="161" t="s">
        <v>130</v>
      </c>
      <c r="AV196" s="10" t="s">
        <v>130</v>
      </c>
      <c r="AW196" s="10" t="s">
        <v>30</v>
      </c>
      <c r="AX196" s="10" t="s">
        <v>80</v>
      </c>
      <c r="AY196" s="161" t="s">
        <v>164</v>
      </c>
    </row>
    <row r="197" spans="2:65" s="9" customFormat="1" ht="37.35" customHeight="1">
      <c r="B197" s="129"/>
      <c r="C197" s="130"/>
      <c r="D197" s="131" t="s">
        <v>1044</v>
      </c>
      <c r="E197" s="131"/>
      <c r="F197" s="131"/>
      <c r="G197" s="131"/>
      <c r="H197" s="131"/>
      <c r="I197" s="131"/>
      <c r="J197" s="131"/>
      <c r="K197" s="131"/>
      <c r="L197" s="131"/>
      <c r="M197" s="131"/>
      <c r="N197" s="228">
        <f>BK197</f>
        <v>0</v>
      </c>
      <c r="O197" s="229"/>
      <c r="P197" s="229"/>
      <c r="Q197" s="229"/>
      <c r="R197" s="132"/>
      <c r="T197" s="133"/>
      <c r="U197" s="130"/>
      <c r="V197" s="130"/>
      <c r="W197" s="134">
        <f>W198</f>
        <v>31.518400000000003</v>
      </c>
      <c r="X197" s="130"/>
      <c r="Y197" s="134">
        <f>Y198</f>
        <v>4.3571116000000005</v>
      </c>
      <c r="Z197" s="130"/>
      <c r="AA197" s="135">
        <f>AA198</f>
        <v>0</v>
      </c>
      <c r="AR197" s="136" t="s">
        <v>130</v>
      </c>
      <c r="AT197" s="137" t="s">
        <v>71</v>
      </c>
      <c r="AU197" s="137" t="s">
        <v>72</v>
      </c>
      <c r="AY197" s="136" t="s">
        <v>164</v>
      </c>
      <c r="BK197" s="138">
        <f>BK198</f>
        <v>0</v>
      </c>
    </row>
    <row r="198" spans="2:65" s="9" customFormat="1" ht="19.899999999999999" customHeight="1">
      <c r="B198" s="129"/>
      <c r="C198" s="130"/>
      <c r="D198" s="139" t="s">
        <v>1950</v>
      </c>
      <c r="E198" s="139"/>
      <c r="F198" s="139"/>
      <c r="G198" s="139"/>
      <c r="H198" s="139"/>
      <c r="I198" s="139"/>
      <c r="J198" s="139"/>
      <c r="K198" s="139"/>
      <c r="L198" s="139"/>
      <c r="M198" s="139"/>
      <c r="N198" s="230">
        <f>BK198</f>
        <v>0</v>
      </c>
      <c r="O198" s="231"/>
      <c r="P198" s="231"/>
      <c r="Q198" s="231"/>
      <c r="R198" s="132"/>
      <c r="T198" s="133"/>
      <c r="U198" s="130"/>
      <c r="V198" s="130"/>
      <c r="W198" s="134">
        <f>SUM(W199:W211)</f>
        <v>31.518400000000003</v>
      </c>
      <c r="X198" s="130"/>
      <c r="Y198" s="134">
        <f>SUM(Y199:Y211)</f>
        <v>4.3571116000000005</v>
      </c>
      <c r="Z198" s="130"/>
      <c r="AA198" s="135">
        <f>SUM(AA199:AA211)</f>
        <v>0</v>
      </c>
      <c r="AR198" s="136" t="s">
        <v>130</v>
      </c>
      <c r="AT198" s="137" t="s">
        <v>71</v>
      </c>
      <c r="AU198" s="137" t="s">
        <v>80</v>
      </c>
      <c r="AY198" s="136" t="s">
        <v>164</v>
      </c>
      <c r="BK198" s="138">
        <f>SUM(BK199:BK211)</f>
        <v>0</v>
      </c>
    </row>
    <row r="199" spans="2:65" s="1" customFormat="1" ht="38.25" customHeight="1">
      <c r="B199" s="140"/>
      <c r="C199" s="141" t="s">
        <v>262</v>
      </c>
      <c r="D199" s="141" t="s">
        <v>165</v>
      </c>
      <c r="E199" s="142" t="s">
        <v>2038</v>
      </c>
      <c r="F199" s="224" t="s">
        <v>2039</v>
      </c>
      <c r="G199" s="224"/>
      <c r="H199" s="224"/>
      <c r="I199" s="224"/>
      <c r="J199" s="143" t="s">
        <v>417</v>
      </c>
      <c r="K199" s="144">
        <v>5.22</v>
      </c>
      <c r="L199" s="225">
        <v>0</v>
      </c>
      <c r="M199" s="225"/>
      <c r="N199" s="225">
        <f>ROUND(L199*K199,2)</f>
        <v>0</v>
      </c>
      <c r="O199" s="225"/>
      <c r="P199" s="225"/>
      <c r="Q199" s="225"/>
      <c r="R199" s="145"/>
      <c r="T199" s="146" t="s">
        <v>5</v>
      </c>
      <c r="U199" s="43" t="s">
        <v>37</v>
      </c>
      <c r="V199" s="147">
        <v>1.56</v>
      </c>
      <c r="W199" s="147">
        <f>V199*K199</f>
        <v>8.1432000000000002</v>
      </c>
      <c r="X199" s="147">
        <v>1.89E-3</v>
      </c>
      <c r="Y199" s="147">
        <f>X199*K199</f>
        <v>9.8657999999999992E-3</v>
      </c>
      <c r="Z199" s="147">
        <v>0</v>
      </c>
      <c r="AA199" s="148">
        <f>Z199*K199</f>
        <v>0</v>
      </c>
      <c r="AR199" s="21" t="s">
        <v>227</v>
      </c>
      <c r="AT199" s="21" t="s">
        <v>165</v>
      </c>
      <c r="AU199" s="21" t="s">
        <v>130</v>
      </c>
      <c r="AY199" s="21" t="s">
        <v>164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1" t="s">
        <v>80</v>
      </c>
      <c r="BK199" s="149">
        <f>ROUND(L199*K199,2)</f>
        <v>0</v>
      </c>
      <c r="BL199" s="21" t="s">
        <v>227</v>
      </c>
      <c r="BM199" s="21" t="s">
        <v>2040</v>
      </c>
    </row>
    <row r="200" spans="2:65" s="10" customFormat="1" ht="16.5" customHeight="1">
      <c r="B200" s="154"/>
      <c r="C200" s="155"/>
      <c r="D200" s="155"/>
      <c r="E200" s="156" t="s">
        <v>5</v>
      </c>
      <c r="F200" s="257" t="s">
        <v>2041</v>
      </c>
      <c r="G200" s="258"/>
      <c r="H200" s="258"/>
      <c r="I200" s="258"/>
      <c r="J200" s="155"/>
      <c r="K200" s="157">
        <v>5.22</v>
      </c>
      <c r="L200" s="155"/>
      <c r="M200" s="155"/>
      <c r="N200" s="155"/>
      <c r="O200" s="155"/>
      <c r="P200" s="155"/>
      <c r="Q200" s="155"/>
      <c r="R200" s="158"/>
      <c r="T200" s="159"/>
      <c r="U200" s="155"/>
      <c r="V200" s="155"/>
      <c r="W200" s="155"/>
      <c r="X200" s="155"/>
      <c r="Y200" s="155"/>
      <c r="Z200" s="155"/>
      <c r="AA200" s="160"/>
      <c r="AT200" s="161" t="s">
        <v>371</v>
      </c>
      <c r="AU200" s="161" t="s">
        <v>130</v>
      </c>
      <c r="AV200" s="10" t="s">
        <v>130</v>
      </c>
      <c r="AW200" s="10" t="s">
        <v>30</v>
      </c>
      <c r="AX200" s="10" t="s">
        <v>80</v>
      </c>
      <c r="AY200" s="161" t="s">
        <v>164</v>
      </c>
    </row>
    <row r="201" spans="2:65" s="1" customFormat="1" ht="16.5" customHeight="1">
      <c r="B201" s="140"/>
      <c r="C201" s="141" t="s">
        <v>266</v>
      </c>
      <c r="D201" s="141" t="s">
        <v>165</v>
      </c>
      <c r="E201" s="142" t="s">
        <v>2042</v>
      </c>
      <c r="F201" s="224" t="s">
        <v>2043</v>
      </c>
      <c r="G201" s="224"/>
      <c r="H201" s="224"/>
      <c r="I201" s="224"/>
      <c r="J201" s="143" t="s">
        <v>417</v>
      </c>
      <c r="K201" s="144">
        <v>5.22</v>
      </c>
      <c r="L201" s="225">
        <v>0</v>
      </c>
      <c r="M201" s="225"/>
      <c r="N201" s="225">
        <f>ROUND(L201*K201,2)</f>
        <v>0</v>
      </c>
      <c r="O201" s="225"/>
      <c r="P201" s="225"/>
      <c r="Q201" s="225"/>
      <c r="R201" s="145"/>
      <c r="T201" s="146" t="s">
        <v>5</v>
      </c>
      <c r="U201" s="43" t="s">
        <v>37</v>
      </c>
      <c r="V201" s="147">
        <v>1.56</v>
      </c>
      <c r="W201" s="147">
        <f>V201*K201</f>
        <v>8.1432000000000002</v>
      </c>
      <c r="X201" s="147">
        <v>1.89E-3</v>
      </c>
      <c r="Y201" s="147">
        <f>X201*K201</f>
        <v>9.8657999999999992E-3</v>
      </c>
      <c r="Z201" s="147">
        <v>0</v>
      </c>
      <c r="AA201" s="148">
        <f>Z201*K201</f>
        <v>0</v>
      </c>
      <c r="AR201" s="21" t="s">
        <v>227</v>
      </c>
      <c r="AT201" s="21" t="s">
        <v>165</v>
      </c>
      <c r="AU201" s="21" t="s">
        <v>130</v>
      </c>
      <c r="AY201" s="21" t="s">
        <v>164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1" t="s">
        <v>80</v>
      </c>
      <c r="BK201" s="149">
        <f>ROUND(L201*K201,2)</f>
        <v>0</v>
      </c>
      <c r="BL201" s="21" t="s">
        <v>227</v>
      </c>
      <c r="BM201" s="21" t="s">
        <v>2044</v>
      </c>
    </row>
    <row r="202" spans="2:65" s="10" customFormat="1" ht="16.5" customHeight="1">
      <c r="B202" s="154"/>
      <c r="C202" s="155"/>
      <c r="D202" s="155"/>
      <c r="E202" s="156" t="s">
        <v>5</v>
      </c>
      <c r="F202" s="257" t="s">
        <v>2045</v>
      </c>
      <c r="G202" s="258"/>
      <c r="H202" s="258"/>
      <c r="I202" s="258"/>
      <c r="J202" s="155"/>
      <c r="K202" s="157">
        <v>5.22</v>
      </c>
      <c r="L202" s="155"/>
      <c r="M202" s="155"/>
      <c r="N202" s="155"/>
      <c r="O202" s="155"/>
      <c r="P202" s="155"/>
      <c r="Q202" s="155"/>
      <c r="R202" s="158"/>
      <c r="T202" s="159"/>
      <c r="U202" s="155"/>
      <c r="V202" s="155"/>
      <c r="W202" s="155"/>
      <c r="X202" s="155"/>
      <c r="Y202" s="155"/>
      <c r="Z202" s="155"/>
      <c r="AA202" s="160"/>
      <c r="AT202" s="161" t="s">
        <v>371</v>
      </c>
      <c r="AU202" s="161" t="s">
        <v>130</v>
      </c>
      <c r="AV202" s="10" t="s">
        <v>130</v>
      </c>
      <c r="AW202" s="10" t="s">
        <v>30</v>
      </c>
      <c r="AX202" s="10" t="s">
        <v>80</v>
      </c>
      <c r="AY202" s="161" t="s">
        <v>164</v>
      </c>
    </row>
    <row r="203" spans="2:65" s="1" customFormat="1" ht="16.5" customHeight="1">
      <c r="B203" s="140"/>
      <c r="C203" s="141" t="s">
        <v>270</v>
      </c>
      <c r="D203" s="141" t="s">
        <v>165</v>
      </c>
      <c r="E203" s="142" t="s">
        <v>2046</v>
      </c>
      <c r="F203" s="224" t="s">
        <v>2047</v>
      </c>
      <c r="G203" s="224"/>
      <c r="H203" s="224"/>
      <c r="I203" s="224"/>
      <c r="J203" s="143" t="s">
        <v>569</v>
      </c>
      <c r="K203" s="144">
        <v>34</v>
      </c>
      <c r="L203" s="225">
        <v>0</v>
      </c>
      <c r="M203" s="225"/>
      <c r="N203" s="225">
        <f>ROUND(L203*K203,2)</f>
        <v>0</v>
      </c>
      <c r="O203" s="225"/>
      <c r="P203" s="225"/>
      <c r="Q203" s="225"/>
      <c r="R203" s="145"/>
      <c r="T203" s="146" t="s">
        <v>5</v>
      </c>
      <c r="U203" s="43" t="s">
        <v>37</v>
      </c>
      <c r="V203" s="147">
        <v>0.39300000000000002</v>
      </c>
      <c r="W203" s="147">
        <f>V203*K203</f>
        <v>13.362</v>
      </c>
      <c r="X203" s="147">
        <v>2.6700000000000001E-3</v>
      </c>
      <c r="Y203" s="147">
        <f>X203*K203</f>
        <v>9.078E-2</v>
      </c>
      <c r="Z203" s="147">
        <v>0</v>
      </c>
      <c r="AA203" s="148">
        <f>Z203*K203</f>
        <v>0</v>
      </c>
      <c r="AR203" s="21" t="s">
        <v>227</v>
      </c>
      <c r="AT203" s="21" t="s">
        <v>165</v>
      </c>
      <c r="AU203" s="21" t="s">
        <v>130</v>
      </c>
      <c r="AY203" s="21" t="s">
        <v>164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1" t="s">
        <v>80</v>
      </c>
      <c r="BK203" s="149">
        <f>ROUND(L203*K203,2)</f>
        <v>0</v>
      </c>
      <c r="BL203" s="21" t="s">
        <v>227</v>
      </c>
      <c r="BM203" s="21" t="s">
        <v>2048</v>
      </c>
    </row>
    <row r="204" spans="2:65" s="10" customFormat="1" ht="16.5" customHeight="1">
      <c r="B204" s="154"/>
      <c r="C204" s="155"/>
      <c r="D204" s="155"/>
      <c r="E204" s="156" t="s">
        <v>5</v>
      </c>
      <c r="F204" s="257" t="s">
        <v>2049</v>
      </c>
      <c r="G204" s="258"/>
      <c r="H204" s="258"/>
      <c r="I204" s="258"/>
      <c r="J204" s="155"/>
      <c r="K204" s="157">
        <v>34</v>
      </c>
      <c r="L204" s="155"/>
      <c r="M204" s="155"/>
      <c r="N204" s="155"/>
      <c r="O204" s="155"/>
      <c r="P204" s="155"/>
      <c r="Q204" s="155"/>
      <c r="R204" s="158"/>
      <c r="T204" s="159"/>
      <c r="U204" s="155"/>
      <c r="V204" s="155"/>
      <c r="W204" s="155"/>
      <c r="X204" s="155"/>
      <c r="Y204" s="155"/>
      <c r="Z204" s="155"/>
      <c r="AA204" s="160"/>
      <c r="AT204" s="161" t="s">
        <v>371</v>
      </c>
      <c r="AU204" s="161" t="s">
        <v>130</v>
      </c>
      <c r="AV204" s="10" t="s">
        <v>130</v>
      </c>
      <c r="AW204" s="10" t="s">
        <v>30</v>
      </c>
      <c r="AX204" s="10" t="s">
        <v>80</v>
      </c>
      <c r="AY204" s="161" t="s">
        <v>164</v>
      </c>
    </row>
    <row r="205" spans="2:65" s="1" customFormat="1" ht="16.5" customHeight="1">
      <c r="B205" s="140"/>
      <c r="C205" s="170" t="s">
        <v>274</v>
      </c>
      <c r="D205" s="170" t="s">
        <v>508</v>
      </c>
      <c r="E205" s="171" t="s">
        <v>2050</v>
      </c>
      <c r="F205" s="263" t="s">
        <v>2051</v>
      </c>
      <c r="G205" s="263"/>
      <c r="H205" s="263"/>
      <c r="I205" s="263"/>
      <c r="J205" s="172" t="s">
        <v>1233</v>
      </c>
      <c r="K205" s="173">
        <v>2.2949999999999999</v>
      </c>
      <c r="L205" s="264">
        <v>0</v>
      </c>
      <c r="M205" s="264"/>
      <c r="N205" s="264">
        <f>ROUND(L205*K205,2)</f>
        <v>0</v>
      </c>
      <c r="O205" s="225"/>
      <c r="P205" s="225"/>
      <c r="Q205" s="225"/>
      <c r="R205" s="145"/>
      <c r="T205" s="146" t="s">
        <v>5</v>
      </c>
      <c r="U205" s="43" t="s">
        <v>37</v>
      </c>
      <c r="V205" s="147">
        <v>0</v>
      </c>
      <c r="W205" s="147">
        <f>V205*K205</f>
        <v>0</v>
      </c>
      <c r="X205" s="147">
        <v>1</v>
      </c>
      <c r="Y205" s="147">
        <f>X205*K205</f>
        <v>2.2949999999999999</v>
      </c>
      <c r="Z205" s="147">
        <v>0</v>
      </c>
      <c r="AA205" s="148">
        <f>Z205*K205</f>
        <v>0</v>
      </c>
      <c r="AR205" s="21" t="s">
        <v>290</v>
      </c>
      <c r="AT205" s="21" t="s">
        <v>508</v>
      </c>
      <c r="AU205" s="21" t="s">
        <v>130</v>
      </c>
      <c r="AY205" s="21" t="s">
        <v>164</v>
      </c>
      <c r="BE205" s="149">
        <f>IF(U205="základní",N205,0)</f>
        <v>0</v>
      </c>
      <c r="BF205" s="149">
        <f>IF(U205="snížená",N205,0)</f>
        <v>0</v>
      </c>
      <c r="BG205" s="149">
        <f>IF(U205="zákl. přenesená",N205,0)</f>
        <v>0</v>
      </c>
      <c r="BH205" s="149">
        <f>IF(U205="sníž. přenesená",N205,0)</f>
        <v>0</v>
      </c>
      <c r="BI205" s="149">
        <f>IF(U205="nulová",N205,0)</f>
        <v>0</v>
      </c>
      <c r="BJ205" s="21" t="s">
        <v>80</v>
      </c>
      <c r="BK205" s="149">
        <f>ROUND(L205*K205,2)</f>
        <v>0</v>
      </c>
      <c r="BL205" s="21" t="s">
        <v>227</v>
      </c>
      <c r="BM205" s="21" t="s">
        <v>2052</v>
      </c>
    </row>
    <row r="206" spans="2:65" s="1" customFormat="1" ht="16.5" customHeight="1">
      <c r="B206" s="34"/>
      <c r="C206" s="35"/>
      <c r="D206" s="35"/>
      <c r="E206" s="35"/>
      <c r="F206" s="222" t="s">
        <v>2053</v>
      </c>
      <c r="G206" s="223"/>
      <c r="H206" s="223"/>
      <c r="I206" s="223"/>
      <c r="J206" s="35"/>
      <c r="K206" s="35"/>
      <c r="L206" s="35"/>
      <c r="M206" s="35"/>
      <c r="N206" s="35"/>
      <c r="O206" s="35"/>
      <c r="P206" s="35"/>
      <c r="Q206" s="35"/>
      <c r="R206" s="36"/>
      <c r="T206" s="150"/>
      <c r="U206" s="35"/>
      <c r="V206" s="35"/>
      <c r="W206" s="35"/>
      <c r="X206" s="35"/>
      <c r="Y206" s="35"/>
      <c r="Z206" s="35"/>
      <c r="AA206" s="73"/>
      <c r="AT206" s="21" t="s">
        <v>176</v>
      </c>
      <c r="AU206" s="21" t="s">
        <v>130</v>
      </c>
    </row>
    <row r="207" spans="2:65" s="10" customFormat="1" ht="16.5" customHeight="1">
      <c r="B207" s="154"/>
      <c r="C207" s="155"/>
      <c r="D207" s="155"/>
      <c r="E207" s="156" t="s">
        <v>5</v>
      </c>
      <c r="F207" s="253" t="s">
        <v>2054</v>
      </c>
      <c r="G207" s="254"/>
      <c r="H207" s="254"/>
      <c r="I207" s="254"/>
      <c r="J207" s="155"/>
      <c r="K207" s="157">
        <v>2.2949999999999999</v>
      </c>
      <c r="L207" s="155"/>
      <c r="M207" s="155"/>
      <c r="N207" s="155"/>
      <c r="O207" s="155"/>
      <c r="P207" s="155"/>
      <c r="Q207" s="155"/>
      <c r="R207" s="158"/>
      <c r="T207" s="159"/>
      <c r="U207" s="155"/>
      <c r="V207" s="155"/>
      <c r="W207" s="155"/>
      <c r="X207" s="155"/>
      <c r="Y207" s="155"/>
      <c r="Z207" s="155"/>
      <c r="AA207" s="160"/>
      <c r="AT207" s="161" t="s">
        <v>371</v>
      </c>
      <c r="AU207" s="161" t="s">
        <v>130</v>
      </c>
      <c r="AV207" s="10" t="s">
        <v>130</v>
      </c>
      <c r="AW207" s="10" t="s">
        <v>30</v>
      </c>
      <c r="AX207" s="10" t="s">
        <v>80</v>
      </c>
      <c r="AY207" s="161" t="s">
        <v>164</v>
      </c>
    </row>
    <row r="208" spans="2:65" s="1" customFormat="1" ht="16.5" customHeight="1">
      <c r="B208" s="140"/>
      <c r="C208" s="141" t="s">
        <v>278</v>
      </c>
      <c r="D208" s="141" t="s">
        <v>165</v>
      </c>
      <c r="E208" s="142" t="s">
        <v>2055</v>
      </c>
      <c r="F208" s="224" t="s">
        <v>2056</v>
      </c>
      <c r="G208" s="224"/>
      <c r="H208" s="224"/>
      <c r="I208" s="224"/>
      <c r="J208" s="143" t="s">
        <v>569</v>
      </c>
      <c r="K208" s="144">
        <v>34</v>
      </c>
      <c r="L208" s="225">
        <v>0</v>
      </c>
      <c r="M208" s="225"/>
      <c r="N208" s="225">
        <f>ROUND(L208*K208,2)</f>
        <v>0</v>
      </c>
      <c r="O208" s="225"/>
      <c r="P208" s="225"/>
      <c r="Q208" s="225"/>
      <c r="R208" s="145"/>
      <c r="T208" s="146" t="s">
        <v>5</v>
      </c>
      <c r="U208" s="43" t="s">
        <v>37</v>
      </c>
      <c r="V208" s="147">
        <v>5.5E-2</v>
      </c>
      <c r="W208" s="147">
        <f>V208*K208</f>
        <v>1.87</v>
      </c>
      <c r="X208" s="147">
        <v>0</v>
      </c>
      <c r="Y208" s="147">
        <f>X208*K208</f>
        <v>0</v>
      </c>
      <c r="Z208" s="147">
        <v>0</v>
      </c>
      <c r="AA208" s="148">
        <f>Z208*K208</f>
        <v>0</v>
      </c>
      <c r="AR208" s="21" t="s">
        <v>227</v>
      </c>
      <c r="AT208" s="21" t="s">
        <v>165</v>
      </c>
      <c r="AU208" s="21" t="s">
        <v>130</v>
      </c>
      <c r="AY208" s="21" t="s">
        <v>164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1" t="s">
        <v>80</v>
      </c>
      <c r="BK208" s="149">
        <f>ROUND(L208*K208,2)</f>
        <v>0</v>
      </c>
      <c r="BL208" s="21" t="s">
        <v>227</v>
      </c>
      <c r="BM208" s="21" t="s">
        <v>2057</v>
      </c>
    </row>
    <row r="209" spans="2:65" s="10" customFormat="1" ht="16.5" customHeight="1">
      <c r="B209" s="154"/>
      <c r="C209" s="155"/>
      <c r="D209" s="155"/>
      <c r="E209" s="156" t="s">
        <v>5</v>
      </c>
      <c r="F209" s="257" t="s">
        <v>2049</v>
      </c>
      <c r="G209" s="258"/>
      <c r="H209" s="258"/>
      <c r="I209" s="258"/>
      <c r="J209" s="155"/>
      <c r="K209" s="157">
        <v>34</v>
      </c>
      <c r="L209" s="155"/>
      <c r="M209" s="155"/>
      <c r="N209" s="155"/>
      <c r="O209" s="155"/>
      <c r="P209" s="155"/>
      <c r="Q209" s="155"/>
      <c r="R209" s="158"/>
      <c r="T209" s="159"/>
      <c r="U209" s="155"/>
      <c r="V209" s="155"/>
      <c r="W209" s="155"/>
      <c r="X209" s="155"/>
      <c r="Y209" s="155"/>
      <c r="Z209" s="155"/>
      <c r="AA209" s="160"/>
      <c r="AT209" s="161" t="s">
        <v>371</v>
      </c>
      <c r="AU209" s="161" t="s">
        <v>130</v>
      </c>
      <c r="AV209" s="10" t="s">
        <v>130</v>
      </c>
      <c r="AW209" s="10" t="s">
        <v>30</v>
      </c>
      <c r="AX209" s="10" t="s">
        <v>80</v>
      </c>
      <c r="AY209" s="161" t="s">
        <v>164</v>
      </c>
    </row>
    <row r="210" spans="2:65" s="1" customFormat="1" ht="16.5" customHeight="1">
      <c r="B210" s="140"/>
      <c r="C210" s="170" t="s">
        <v>286</v>
      </c>
      <c r="D210" s="170" t="s">
        <v>508</v>
      </c>
      <c r="E210" s="171" t="s">
        <v>2058</v>
      </c>
      <c r="F210" s="263" t="s">
        <v>2059</v>
      </c>
      <c r="G210" s="263"/>
      <c r="H210" s="263"/>
      <c r="I210" s="263"/>
      <c r="J210" s="172" t="s">
        <v>569</v>
      </c>
      <c r="K210" s="173">
        <v>34</v>
      </c>
      <c r="L210" s="264">
        <v>0</v>
      </c>
      <c r="M210" s="264"/>
      <c r="N210" s="264">
        <f>ROUND(L210*K210,2)</f>
        <v>0</v>
      </c>
      <c r="O210" s="225"/>
      <c r="P210" s="225"/>
      <c r="Q210" s="225"/>
      <c r="R210" s="145"/>
      <c r="T210" s="146" t="s">
        <v>5</v>
      </c>
      <c r="U210" s="43" t="s">
        <v>37</v>
      </c>
      <c r="V210" s="147">
        <v>0</v>
      </c>
      <c r="W210" s="147">
        <f>V210*K210</f>
        <v>0</v>
      </c>
      <c r="X210" s="147">
        <v>4.1000000000000003E-3</v>
      </c>
      <c r="Y210" s="147">
        <f>X210*K210</f>
        <v>0.13940000000000002</v>
      </c>
      <c r="Z210" s="147">
        <v>0</v>
      </c>
      <c r="AA210" s="148">
        <f>Z210*K210</f>
        <v>0</v>
      </c>
      <c r="AR210" s="21" t="s">
        <v>290</v>
      </c>
      <c r="AT210" s="21" t="s">
        <v>508</v>
      </c>
      <c r="AU210" s="21" t="s">
        <v>130</v>
      </c>
      <c r="AY210" s="21" t="s">
        <v>164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1" t="s">
        <v>80</v>
      </c>
      <c r="BK210" s="149">
        <f>ROUND(L210*K210,2)</f>
        <v>0</v>
      </c>
      <c r="BL210" s="21" t="s">
        <v>227</v>
      </c>
      <c r="BM210" s="21" t="s">
        <v>2060</v>
      </c>
    </row>
    <row r="211" spans="2:65" s="1" customFormat="1" ht="16.5" customHeight="1">
      <c r="B211" s="140"/>
      <c r="C211" s="170" t="s">
        <v>282</v>
      </c>
      <c r="D211" s="170" t="s">
        <v>508</v>
      </c>
      <c r="E211" s="171" t="s">
        <v>2061</v>
      </c>
      <c r="F211" s="263" t="s">
        <v>2062</v>
      </c>
      <c r="G211" s="263"/>
      <c r="H211" s="263"/>
      <c r="I211" s="263"/>
      <c r="J211" s="172" t="s">
        <v>2063</v>
      </c>
      <c r="K211" s="173">
        <v>34</v>
      </c>
      <c r="L211" s="264">
        <v>0</v>
      </c>
      <c r="M211" s="264"/>
      <c r="N211" s="264">
        <f>ROUND(L211*K211,2)</f>
        <v>0</v>
      </c>
      <c r="O211" s="225"/>
      <c r="P211" s="225"/>
      <c r="Q211" s="225"/>
      <c r="R211" s="145"/>
      <c r="T211" s="146" t="s">
        <v>5</v>
      </c>
      <c r="U211" s="151" t="s">
        <v>37</v>
      </c>
      <c r="V211" s="152">
        <v>0</v>
      </c>
      <c r="W211" s="152">
        <f>V211*K211</f>
        <v>0</v>
      </c>
      <c r="X211" s="152">
        <v>5.33E-2</v>
      </c>
      <c r="Y211" s="152">
        <f>X211*K211</f>
        <v>1.8122</v>
      </c>
      <c r="Z211" s="152">
        <v>0</v>
      </c>
      <c r="AA211" s="153">
        <f>Z211*K211</f>
        <v>0</v>
      </c>
      <c r="AR211" s="21" t="s">
        <v>290</v>
      </c>
      <c r="AT211" s="21" t="s">
        <v>508</v>
      </c>
      <c r="AU211" s="21" t="s">
        <v>130</v>
      </c>
      <c r="AY211" s="21" t="s">
        <v>164</v>
      </c>
      <c r="BE211" s="149">
        <f>IF(U211="základní",N211,0)</f>
        <v>0</v>
      </c>
      <c r="BF211" s="149">
        <f>IF(U211="snížená",N211,0)</f>
        <v>0</v>
      </c>
      <c r="BG211" s="149">
        <f>IF(U211="zákl. přenesená",N211,0)</f>
        <v>0</v>
      </c>
      <c r="BH211" s="149">
        <f>IF(U211="sníž. přenesená",N211,0)</f>
        <v>0</v>
      </c>
      <c r="BI211" s="149">
        <f>IF(U211="nulová",N211,0)</f>
        <v>0</v>
      </c>
      <c r="BJ211" s="21" t="s">
        <v>80</v>
      </c>
      <c r="BK211" s="149">
        <f>ROUND(L211*K211,2)</f>
        <v>0</v>
      </c>
      <c r="BL211" s="21" t="s">
        <v>227</v>
      </c>
      <c r="BM211" s="21" t="s">
        <v>2064</v>
      </c>
    </row>
    <row r="212" spans="2:65" s="1" customFormat="1" ht="6.95" customHeight="1">
      <c r="B212" s="58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60"/>
    </row>
  </sheetData>
  <mergeCells count="21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F125:I125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F208:I208"/>
    <mergeCell ref="L208:M208"/>
    <mergeCell ref="N208:Q20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H1:K1"/>
    <mergeCell ref="S2:AC2"/>
    <mergeCell ref="F209:I209"/>
    <mergeCell ref="F210:I210"/>
    <mergeCell ref="L210:M210"/>
    <mergeCell ref="N210:Q210"/>
    <mergeCell ref="F211:I211"/>
    <mergeCell ref="L211:M211"/>
    <mergeCell ref="N211:Q211"/>
    <mergeCell ref="N117:Q117"/>
    <mergeCell ref="N118:Q118"/>
    <mergeCell ref="N119:Q119"/>
    <mergeCell ref="N159:Q159"/>
    <mergeCell ref="N174:Q174"/>
    <mergeCell ref="N179:Q179"/>
    <mergeCell ref="N191:Q191"/>
    <mergeCell ref="N197:Q197"/>
    <mergeCell ref="N198:Q198"/>
    <mergeCell ref="F204:I204"/>
    <mergeCell ref="F205:I205"/>
    <mergeCell ref="L205:M205"/>
    <mergeCell ref="N205:Q205"/>
    <mergeCell ref="F206:I206"/>
    <mergeCell ref="F207:I207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1"/>
  <sheetViews>
    <sheetView showGridLines="0" workbookViewId="0">
      <pane ySplit="1" topLeftCell="A106" activePane="bottomLeft" state="frozen"/>
      <selection pane="bottomLeft" activeCell="M210" sqref="M2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111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2065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N94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ROUND((SUM(BE94:BE95)+SUM(BE113:BE210)), 2)</f>
        <v>0</v>
      </c>
      <c r="I32" s="236"/>
      <c r="J32" s="236"/>
      <c r="K32" s="35"/>
      <c r="L32" s="35"/>
      <c r="M32" s="249">
        <f>ROUND(ROUND((SUM(BE94:BE95)+SUM(BE113:BE210)),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ROUND((SUM(BF94:BF95)+SUM(BF113:BF210)), 2)</f>
        <v>0</v>
      </c>
      <c r="I33" s="236"/>
      <c r="J33" s="236"/>
      <c r="K33" s="35"/>
      <c r="L33" s="35"/>
      <c r="M33" s="249">
        <f>ROUND(ROUND((SUM(BF94:BF95)+SUM(BF113:BF210)),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ROUND((SUM(BG94:BG95)+SUM(BG113:BG210)),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ROUND((SUM(BH94:BH95)+SUM(BH113:BH210)),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ROUND((SUM(BI94:BI95)+SUM(BI113:BI210)),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>704 - SO 704 - Mobiliář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N113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358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N114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359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N115</f>
        <v>0</v>
      </c>
      <c r="O90" s="244"/>
      <c r="P90" s="244"/>
      <c r="Q90" s="244"/>
      <c r="R90" s="119"/>
    </row>
    <row r="91" spans="2:47" s="7" customFormat="1" ht="19.899999999999999" customHeight="1">
      <c r="B91" s="116"/>
      <c r="C91" s="117"/>
      <c r="D91" s="118" t="s">
        <v>1949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3">
        <f>N149</f>
        <v>0</v>
      </c>
      <c r="O91" s="244"/>
      <c r="P91" s="244"/>
      <c r="Q91" s="244"/>
      <c r="R91" s="119"/>
    </row>
    <row r="92" spans="2:47" s="7" customFormat="1" ht="19.899999999999999" customHeight="1">
      <c r="B92" s="116"/>
      <c r="C92" s="117"/>
      <c r="D92" s="118" t="s">
        <v>362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3">
        <f>N184</f>
        <v>0</v>
      </c>
      <c r="O92" s="244"/>
      <c r="P92" s="244"/>
      <c r="Q92" s="244"/>
      <c r="R92" s="119"/>
    </row>
    <row r="93" spans="2:47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47" s="1" customFormat="1" ht="29.25" customHeight="1">
      <c r="B94" s="34"/>
      <c r="C94" s="111" t="s">
        <v>148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45">
        <v>0</v>
      </c>
      <c r="O94" s="246"/>
      <c r="P94" s="246"/>
      <c r="Q94" s="246"/>
      <c r="R94" s="36"/>
      <c r="T94" s="120"/>
      <c r="U94" s="121" t="s">
        <v>36</v>
      </c>
    </row>
    <row r="95" spans="2:47" s="1" customFormat="1" ht="1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02" t="s">
        <v>124</v>
      </c>
      <c r="D96" s="103"/>
      <c r="E96" s="103"/>
      <c r="F96" s="103"/>
      <c r="G96" s="103"/>
      <c r="H96" s="103"/>
      <c r="I96" s="103"/>
      <c r="J96" s="103"/>
      <c r="K96" s="103"/>
      <c r="L96" s="188">
        <f>ROUND(SUM(N88+N94),2)</f>
        <v>0</v>
      </c>
      <c r="M96" s="188"/>
      <c r="N96" s="188"/>
      <c r="O96" s="188"/>
      <c r="P96" s="188"/>
      <c r="Q96" s="188"/>
      <c r="R96" s="36"/>
    </row>
    <row r="97" spans="2:27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60"/>
    </row>
    <row r="101" spans="2:27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</row>
    <row r="102" spans="2:27" s="1" customFormat="1" ht="36.950000000000003" customHeight="1">
      <c r="B102" s="34"/>
      <c r="C102" s="205" t="s">
        <v>149</v>
      </c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36"/>
    </row>
    <row r="103" spans="2:27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7" s="1" customFormat="1" ht="30" customHeight="1">
      <c r="B104" s="34"/>
      <c r="C104" s="31" t="s">
        <v>17</v>
      </c>
      <c r="D104" s="35"/>
      <c r="E104" s="35"/>
      <c r="F104" s="237" t="str">
        <f>F6</f>
        <v>JIžní předpolí Písecké brány Komplet</v>
      </c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35"/>
      <c r="R104" s="36"/>
    </row>
    <row r="105" spans="2:27" s="1" customFormat="1" ht="36.950000000000003" customHeight="1">
      <c r="B105" s="34"/>
      <c r="C105" s="68" t="s">
        <v>132</v>
      </c>
      <c r="D105" s="35"/>
      <c r="E105" s="35"/>
      <c r="F105" s="207" t="str">
        <f>F7</f>
        <v>704 - SO 704 - Mobiliář</v>
      </c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35"/>
      <c r="R105" s="36"/>
    </row>
    <row r="106" spans="2:27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7" s="1" customFormat="1" ht="18" customHeight="1">
      <c r="B107" s="34"/>
      <c r="C107" s="31" t="s">
        <v>21</v>
      </c>
      <c r="D107" s="35"/>
      <c r="E107" s="35"/>
      <c r="F107" s="29" t="str">
        <f>F9</f>
        <v xml:space="preserve"> </v>
      </c>
      <c r="G107" s="35"/>
      <c r="H107" s="35"/>
      <c r="I107" s="35"/>
      <c r="J107" s="35"/>
      <c r="K107" s="31" t="s">
        <v>23</v>
      </c>
      <c r="L107" s="35"/>
      <c r="M107" s="239" t="str">
        <f>IF(O9="","",O9)</f>
        <v>1.9.2017</v>
      </c>
      <c r="N107" s="239"/>
      <c r="O107" s="239"/>
      <c r="P107" s="239"/>
      <c r="Q107" s="35"/>
      <c r="R107" s="36"/>
    </row>
    <row r="108" spans="2:27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7" s="1" customFormat="1" ht="15">
      <c r="B109" s="34"/>
      <c r="C109" s="31" t="s">
        <v>25</v>
      </c>
      <c r="D109" s="35"/>
      <c r="E109" s="35"/>
      <c r="F109" s="29" t="str">
        <f>E12</f>
        <v xml:space="preserve"> </v>
      </c>
      <c r="G109" s="35"/>
      <c r="H109" s="35"/>
      <c r="I109" s="35"/>
      <c r="J109" s="35"/>
      <c r="K109" s="31" t="s">
        <v>29</v>
      </c>
      <c r="L109" s="35"/>
      <c r="M109" s="218" t="str">
        <f>E18</f>
        <v xml:space="preserve"> </v>
      </c>
      <c r="N109" s="218"/>
      <c r="O109" s="218"/>
      <c r="P109" s="218"/>
      <c r="Q109" s="218"/>
      <c r="R109" s="36"/>
    </row>
    <row r="110" spans="2:27" s="1" customFormat="1" ht="14.45" customHeight="1">
      <c r="B110" s="34"/>
      <c r="C110" s="31" t="s">
        <v>28</v>
      </c>
      <c r="D110" s="35"/>
      <c r="E110" s="35"/>
      <c r="F110" s="29" t="str">
        <f>IF(E15="","",E15)</f>
        <v xml:space="preserve"> </v>
      </c>
      <c r="G110" s="35"/>
      <c r="H110" s="35"/>
      <c r="I110" s="35"/>
      <c r="J110" s="35"/>
      <c r="K110" s="31" t="s">
        <v>31</v>
      </c>
      <c r="L110" s="35"/>
      <c r="M110" s="218" t="str">
        <f>E21</f>
        <v xml:space="preserve"> </v>
      </c>
      <c r="N110" s="218"/>
      <c r="O110" s="218"/>
      <c r="P110" s="218"/>
      <c r="Q110" s="218"/>
      <c r="R110" s="36"/>
    </row>
    <row r="111" spans="2:27" s="1" customFormat="1" ht="10.3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7" s="8" customFormat="1" ht="29.25" customHeight="1">
      <c r="B112" s="122"/>
      <c r="C112" s="123" t="s">
        <v>150</v>
      </c>
      <c r="D112" s="124" t="s">
        <v>151</v>
      </c>
      <c r="E112" s="124" t="s">
        <v>54</v>
      </c>
      <c r="F112" s="240" t="s">
        <v>152</v>
      </c>
      <c r="G112" s="240"/>
      <c r="H112" s="240"/>
      <c r="I112" s="240"/>
      <c r="J112" s="124" t="s">
        <v>153</v>
      </c>
      <c r="K112" s="124" t="s">
        <v>154</v>
      </c>
      <c r="L112" s="240" t="s">
        <v>155</v>
      </c>
      <c r="M112" s="240"/>
      <c r="N112" s="240" t="s">
        <v>138</v>
      </c>
      <c r="O112" s="240"/>
      <c r="P112" s="240"/>
      <c r="Q112" s="241"/>
      <c r="R112" s="125"/>
      <c r="T112" s="75" t="s">
        <v>156</v>
      </c>
      <c r="U112" s="76" t="s">
        <v>36</v>
      </c>
      <c r="V112" s="76" t="s">
        <v>157</v>
      </c>
      <c r="W112" s="76" t="s">
        <v>158</v>
      </c>
      <c r="X112" s="76" t="s">
        <v>159</v>
      </c>
      <c r="Y112" s="76" t="s">
        <v>160</v>
      </c>
      <c r="Z112" s="76" t="s">
        <v>161</v>
      </c>
      <c r="AA112" s="77" t="s">
        <v>162</v>
      </c>
    </row>
    <row r="113" spans="2:65" s="1" customFormat="1" ht="29.25" customHeight="1">
      <c r="B113" s="34"/>
      <c r="C113" s="79" t="s">
        <v>134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26">
        <f>BK113</f>
        <v>0</v>
      </c>
      <c r="O113" s="227"/>
      <c r="P113" s="227"/>
      <c r="Q113" s="227"/>
      <c r="R113" s="36"/>
      <c r="T113" s="78"/>
      <c r="U113" s="50"/>
      <c r="V113" s="50"/>
      <c r="W113" s="126">
        <f>W114</f>
        <v>106.98628100000002</v>
      </c>
      <c r="X113" s="50"/>
      <c r="Y113" s="126">
        <f>Y114</f>
        <v>18.101665879999999</v>
      </c>
      <c r="Z113" s="50"/>
      <c r="AA113" s="127">
        <f>AA114</f>
        <v>0</v>
      </c>
      <c r="AT113" s="21" t="s">
        <v>71</v>
      </c>
      <c r="AU113" s="21" t="s">
        <v>140</v>
      </c>
      <c r="BK113" s="128">
        <f>BK114</f>
        <v>0</v>
      </c>
    </row>
    <row r="114" spans="2:65" s="9" customFormat="1" ht="37.35" customHeight="1">
      <c r="B114" s="129"/>
      <c r="C114" s="130"/>
      <c r="D114" s="131" t="s">
        <v>358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228">
        <f>BK114</f>
        <v>0</v>
      </c>
      <c r="O114" s="229"/>
      <c r="P114" s="229"/>
      <c r="Q114" s="229"/>
      <c r="R114" s="132"/>
      <c r="T114" s="133"/>
      <c r="U114" s="130"/>
      <c r="V114" s="130"/>
      <c r="W114" s="134">
        <f>W115+W149+W184</f>
        <v>106.98628100000002</v>
      </c>
      <c r="X114" s="130"/>
      <c r="Y114" s="134">
        <f>Y115+Y149+Y184</f>
        <v>18.101665879999999</v>
      </c>
      <c r="Z114" s="130"/>
      <c r="AA114" s="135">
        <f>AA115+AA149+AA184</f>
        <v>0</v>
      </c>
      <c r="AR114" s="136" t="s">
        <v>80</v>
      </c>
      <c r="AT114" s="137" t="s">
        <v>71</v>
      </c>
      <c r="AU114" s="137" t="s">
        <v>72</v>
      </c>
      <c r="AY114" s="136" t="s">
        <v>164</v>
      </c>
      <c r="BK114" s="138">
        <f>BK115+BK149+BK184</f>
        <v>0</v>
      </c>
    </row>
    <row r="115" spans="2:65" s="9" customFormat="1" ht="19.899999999999999" customHeight="1">
      <c r="B115" s="129"/>
      <c r="C115" s="130"/>
      <c r="D115" s="139" t="s">
        <v>359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230">
        <f>BK115</f>
        <v>0</v>
      </c>
      <c r="O115" s="231"/>
      <c r="P115" s="231"/>
      <c r="Q115" s="231"/>
      <c r="R115" s="132"/>
      <c r="T115" s="133"/>
      <c r="U115" s="130"/>
      <c r="V115" s="130"/>
      <c r="W115" s="134">
        <f>SUM(W116:W148)</f>
        <v>1.1581860000000002</v>
      </c>
      <c r="X115" s="130"/>
      <c r="Y115" s="134">
        <f>SUM(Y116:Y148)</f>
        <v>0</v>
      </c>
      <c r="Z115" s="130"/>
      <c r="AA115" s="135">
        <f>SUM(AA116:AA148)</f>
        <v>0</v>
      </c>
      <c r="AR115" s="136" t="s">
        <v>80</v>
      </c>
      <c r="AT115" s="137" t="s">
        <v>71</v>
      </c>
      <c r="AU115" s="137" t="s">
        <v>80</v>
      </c>
      <c r="AY115" s="136" t="s">
        <v>164</v>
      </c>
      <c r="BK115" s="138">
        <f>SUM(BK116:BK148)</f>
        <v>0</v>
      </c>
    </row>
    <row r="116" spans="2:65" s="1" customFormat="1" ht="25.5" customHeight="1">
      <c r="B116" s="140"/>
      <c r="C116" s="141" t="s">
        <v>181</v>
      </c>
      <c r="D116" s="141" t="s">
        <v>165</v>
      </c>
      <c r="E116" s="142" t="s">
        <v>1154</v>
      </c>
      <c r="F116" s="224" t="s">
        <v>1155</v>
      </c>
      <c r="G116" s="224"/>
      <c r="H116" s="224"/>
      <c r="I116" s="224"/>
      <c r="J116" s="143" t="s">
        <v>417</v>
      </c>
      <c r="K116" s="144">
        <v>1.0960000000000001</v>
      </c>
      <c r="L116" s="225">
        <v>0</v>
      </c>
      <c r="M116" s="225"/>
      <c r="N116" s="225">
        <f>ROUND(L116*K116,2)</f>
        <v>0</v>
      </c>
      <c r="O116" s="225"/>
      <c r="P116" s="225"/>
      <c r="Q116" s="225"/>
      <c r="R116" s="145"/>
      <c r="T116" s="146" t="s">
        <v>5</v>
      </c>
      <c r="U116" s="43" t="s">
        <v>37</v>
      </c>
      <c r="V116" s="147">
        <v>0.871</v>
      </c>
      <c r="W116" s="147">
        <f>V116*K116</f>
        <v>0.95461600000000002</v>
      </c>
      <c r="X116" s="147">
        <v>0</v>
      </c>
      <c r="Y116" s="147">
        <f>X116*K116</f>
        <v>0</v>
      </c>
      <c r="Z116" s="147">
        <v>0</v>
      </c>
      <c r="AA116" s="148">
        <f>Z116*K116</f>
        <v>0</v>
      </c>
      <c r="AR116" s="21" t="s">
        <v>163</v>
      </c>
      <c r="AT116" s="21" t="s">
        <v>165</v>
      </c>
      <c r="AU116" s="21" t="s">
        <v>130</v>
      </c>
      <c r="AY116" s="21" t="s">
        <v>164</v>
      </c>
      <c r="BE116" s="149">
        <f>IF(U116="základní",N116,0)</f>
        <v>0</v>
      </c>
      <c r="BF116" s="149">
        <f>IF(U116="snížená",N116,0)</f>
        <v>0</v>
      </c>
      <c r="BG116" s="149">
        <f>IF(U116="zákl. přenesená",N116,0)</f>
        <v>0</v>
      </c>
      <c r="BH116" s="149">
        <f>IF(U116="sníž. přenesená",N116,0)</f>
        <v>0</v>
      </c>
      <c r="BI116" s="149">
        <f>IF(U116="nulová",N116,0)</f>
        <v>0</v>
      </c>
      <c r="BJ116" s="21" t="s">
        <v>80</v>
      </c>
      <c r="BK116" s="149">
        <f>ROUND(L116*K116,2)</f>
        <v>0</v>
      </c>
      <c r="BL116" s="21" t="s">
        <v>163</v>
      </c>
      <c r="BM116" s="21" t="s">
        <v>2066</v>
      </c>
    </row>
    <row r="117" spans="2:65" s="10" customFormat="1" ht="25.5" customHeight="1">
      <c r="B117" s="154"/>
      <c r="C117" s="155"/>
      <c r="D117" s="155"/>
      <c r="E117" s="156" t="s">
        <v>5</v>
      </c>
      <c r="F117" s="257" t="s">
        <v>2067</v>
      </c>
      <c r="G117" s="258"/>
      <c r="H117" s="258"/>
      <c r="I117" s="258"/>
      <c r="J117" s="155"/>
      <c r="K117" s="157">
        <v>0.45</v>
      </c>
      <c r="L117" s="155"/>
      <c r="M117" s="155"/>
      <c r="N117" s="155"/>
      <c r="O117" s="155"/>
      <c r="P117" s="155"/>
      <c r="Q117" s="155"/>
      <c r="R117" s="158"/>
      <c r="T117" s="159"/>
      <c r="U117" s="155"/>
      <c r="V117" s="155"/>
      <c r="W117" s="155"/>
      <c r="X117" s="155"/>
      <c r="Y117" s="155"/>
      <c r="Z117" s="155"/>
      <c r="AA117" s="160"/>
      <c r="AT117" s="161" t="s">
        <v>371</v>
      </c>
      <c r="AU117" s="161" t="s">
        <v>130</v>
      </c>
      <c r="AV117" s="10" t="s">
        <v>130</v>
      </c>
      <c r="AW117" s="10" t="s">
        <v>30</v>
      </c>
      <c r="AX117" s="10" t="s">
        <v>72</v>
      </c>
      <c r="AY117" s="161" t="s">
        <v>164</v>
      </c>
    </row>
    <row r="118" spans="2:65" s="10" customFormat="1" ht="25.5" customHeight="1">
      <c r="B118" s="154"/>
      <c r="C118" s="155"/>
      <c r="D118" s="155"/>
      <c r="E118" s="156" t="s">
        <v>5</v>
      </c>
      <c r="F118" s="253" t="s">
        <v>2068</v>
      </c>
      <c r="G118" s="254"/>
      <c r="H118" s="254"/>
      <c r="I118" s="254"/>
      <c r="J118" s="155"/>
      <c r="K118" s="157">
        <v>0.54800000000000004</v>
      </c>
      <c r="L118" s="155"/>
      <c r="M118" s="155"/>
      <c r="N118" s="155"/>
      <c r="O118" s="155"/>
      <c r="P118" s="155"/>
      <c r="Q118" s="155"/>
      <c r="R118" s="158"/>
      <c r="T118" s="159"/>
      <c r="U118" s="155"/>
      <c r="V118" s="155"/>
      <c r="W118" s="155"/>
      <c r="X118" s="155"/>
      <c r="Y118" s="155"/>
      <c r="Z118" s="155"/>
      <c r="AA118" s="160"/>
      <c r="AT118" s="161" t="s">
        <v>371</v>
      </c>
      <c r="AU118" s="161" t="s">
        <v>130</v>
      </c>
      <c r="AV118" s="10" t="s">
        <v>130</v>
      </c>
      <c r="AW118" s="10" t="s">
        <v>30</v>
      </c>
      <c r="AX118" s="10" t="s">
        <v>72</v>
      </c>
      <c r="AY118" s="161" t="s">
        <v>164</v>
      </c>
    </row>
    <row r="119" spans="2:65" s="10" customFormat="1" ht="25.5" customHeight="1">
      <c r="B119" s="154"/>
      <c r="C119" s="155"/>
      <c r="D119" s="155"/>
      <c r="E119" s="156" t="s">
        <v>5</v>
      </c>
      <c r="F119" s="253" t="s">
        <v>2069</v>
      </c>
      <c r="G119" s="254"/>
      <c r="H119" s="254"/>
      <c r="I119" s="254"/>
      <c r="J119" s="155"/>
      <c r="K119" s="157">
        <v>9.8000000000000004E-2</v>
      </c>
      <c r="L119" s="155"/>
      <c r="M119" s="155"/>
      <c r="N119" s="155"/>
      <c r="O119" s="155"/>
      <c r="P119" s="155"/>
      <c r="Q119" s="155"/>
      <c r="R119" s="158"/>
      <c r="T119" s="159"/>
      <c r="U119" s="155"/>
      <c r="V119" s="155"/>
      <c r="W119" s="155"/>
      <c r="X119" s="155"/>
      <c r="Y119" s="155"/>
      <c r="Z119" s="155"/>
      <c r="AA119" s="160"/>
      <c r="AT119" s="161" t="s">
        <v>371</v>
      </c>
      <c r="AU119" s="161" t="s">
        <v>130</v>
      </c>
      <c r="AV119" s="10" t="s">
        <v>130</v>
      </c>
      <c r="AW119" s="10" t="s">
        <v>30</v>
      </c>
      <c r="AX119" s="10" t="s">
        <v>72</v>
      </c>
      <c r="AY119" s="161" t="s">
        <v>164</v>
      </c>
    </row>
    <row r="120" spans="2:65" s="11" customFormat="1" ht="16.5" customHeight="1">
      <c r="B120" s="162"/>
      <c r="C120" s="163"/>
      <c r="D120" s="163"/>
      <c r="E120" s="164" t="s">
        <v>5</v>
      </c>
      <c r="F120" s="255" t="s">
        <v>375</v>
      </c>
      <c r="G120" s="256"/>
      <c r="H120" s="256"/>
      <c r="I120" s="256"/>
      <c r="J120" s="163"/>
      <c r="K120" s="165">
        <v>1.0960000000000001</v>
      </c>
      <c r="L120" s="163"/>
      <c r="M120" s="163"/>
      <c r="N120" s="163"/>
      <c r="O120" s="163"/>
      <c r="P120" s="163"/>
      <c r="Q120" s="163"/>
      <c r="R120" s="166"/>
      <c r="T120" s="167"/>
      <c r="U120" s="163"/>
      <c r="V120" s="163"/>
      <c r="W120" s="163"/>
      <c r="X120" s="163"/>
      <c r="Y120" s="163"/>
      <c r="Z120" s="163"/>
      <c r="AA120" s="168"/>
      <c r="AT120" s="169" t="s">
        <v>371</v>
      </c>
      <c r="AU120" s="169" t="s">
        <v>130</v>
      </c>
      <c r="AV120" s="11" t="s">
        <v>163</v>
      </c>
      <c r="AW120" s="11" t="s">
        <v>30</v>
      </c>
      <c r="AX120" s="11" t="s">
        <v>80</v>
      </c>
      <c r="AY120" s="169" t="s">
        <v>164</v>
      </c>
    </row>
    <row r="121" spans="2:65" s="1" customFormat="1" ht="25.5" customHeight="1">
      <c r="B121" s="140"/>
      <c r="C121" s="141" t="s">
        <v>721</v>
      </c>
      <c r="D121" s="141" t="s">
        <v>165</v>
      </c>
      <c r="E121" s="142" t="s">
        <v>1158</v>
      </c>
      <c r="F121" s="224" t="s">
        <v>1159</v>
      </c>
      <c r="G121" s="224"/>
      <c r="H121" s="224"/>
      <c r="I121" s="224"/>
      <c r="J121" s="143" t="s">
        <v>417</v>
      </c>
      <c r="K121" s="144">
        <v>1.0960000000000001</v>
      </c>
      <c r="L121" s="225">
        <v>0</v>
      </c>
      <c r="M121" s="225"/>
      <c r="N121" s="225">
        <f>ROUND(L121*K121,2)</f>
        <v>0</v>
      </c>
      <c r="O121" s="225"/>
      <c r="P121" s="225"/>
      <c r="Q121" s="225"/>
      <c r="R121" s="145"/>
      <c r="T121" s="146" t="s">
        <v>5</v>
      </c>
      <c r="U121" s="43" t="s">
        <v>37</v>
      </c>
      <c r="V121" s="147">
        <v>0.04</v>
      </c>
      <c r="W121" s="147">
        <f>V121*K121</f>
        <v>4.3840000000000004E-2</v>
      </c>
      <c r="X121" s="147">
        <v>0</v>
      </c>
      <c r="Y121" s="147">
        <f>X121*K121</f>
        <v>0</v>
      </c>
      <c r="Z121" s="147">
        <v>0</v>
      </c>
      <c r="AA121" s="148">
        <f>Z121*K121</f>
        <v>0</v>
      </c>
      <c r="AR121" s="21" t="s">
        <v>163</v>
      </c>
      <c r="AT121" s="21" t="s">
        <v>165</v>
      </c>
      <c r="AU121" s="21" t="s">
        <v>130</v>
      </c>
      <c r="AY121" s="21" t="s">
        <v>164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1" t="s">
        <v>80</v>
      </c>
      <c r="BK121" s="149">
        <f>ROUND(L121*K121,2)</f>
        <v>0</v>
      </c>
      <c r="BL121" s="21" t="s">
        <v>163</v>
      </c>
      <c r="BM121" s="21" t="s">
        <v>2070</v>
      </c>
    </row>
    <row r="122" spans="2:65" s="10" customFormat="1" ht="25.5" customHeight="1">
      <c r="B122" s="154"/>
      <c r="C122" s="155"/>
      <c r="D122" s="155"/>
      <c r="E122" s="156" t="s">
        <v>5</v>
      </c>
      <c r="F122" s="257" t="s">
        <v>2067</v>
      </c>
      <c r="G122" s="258"/>
      <c r="H122" s="258"/>
      <c r="I122" s="258"/>
      <c r="J122" s="155"/>
      <c r="K122" s="157">
        <v>0.45</v>
      </c>
      <c r="L122" s="155"/>
      <c r="M122" s="155"/>
      <c r="N122" s="155"/>
      <c r="O122" s="155"/>
      <c r="P122" s="155"/>
      <c r="Q122" s="155"/>
      <c r="R122" s="158"/>
      <c r="T122" s="159"/>
      <c r="U122" s="155"/>
      <c r="V122" s="155"/>
      <c r="W122" s="155"/>
      <c r="X122" s="155"/>
      <c r="Y122" s="155"/>
      <c r="Z122" s="155"/>
      <c r="AA122" s="160"/>
      <c r="AT122" s="161" t="s">
        <v>371</v>
      </c>
      <c r="AU122" s="161" t="s">
        <v>130</v>
      </c>
      <c r="AV122" s="10" t="s">
        <v>130</v>
      </c>
      <c r="AW122" s="10" t="s">
        <v>30</v>
      </c>
      <c r="AX122" s="10" t="s">
        <v>72</v>
      </c>
      <c r="AY122" s="161" t="s">
        <v>164</v>
      </c>
    </row>
    <row r="123" spans="2:65" s="10" customFormat="1" ht="25.5" customHeight="1">
      <c r="B123" s="154"/>
      <c r="C123" s="155"/>
      <c r="D123" s="155"/>
      <c r="E123" s="156" t="s">
        <v>5</v>
      </c>
      <c r="F123" s="253" t="s">
        <v>2068</v>
      </c>
      <c r="G123" s="254"/>
      <c r="H123" s="254"/>
      <c r="I123" s="254"/>
      <c r="J123" s="155"/>
      <c r="K123" s="157">
        <v>0.54800000000000004</v>
      </c>
      <c r="L123" s="155"/>
      <c r="M123" s="155"/>
      <c r="N123" s="155"/>
      <c r="O123" s="155"/>
      <c r="P123" s="155"/>
      <c r="Q123" s="155"/>
      <c r="R123" s="158"/>
      <c r="T123" s="159"/>
      <c r="U123" s="155"/>
      <c r="V123" s="155"/>
      <c r="W123" s="155"/>
      <c r="X123" s="155"/>
      <c r="Y123" s="155"/>
      <c r="Z123" s="155"/>
      <c r="AA123" s="160"/>
      <c r="AT123" s="161" t="s">
        <v>371</v>
      </c>
      <c r="AU123" s="161" t="s">
        <v>130</v>
      </c>
      <c r="AV123" s="10" t="s">
        <v>130</v>
      </c>
      <c r="AW123" s="10" t="s">
        <v>30</v>
      </c>
      <c r="AX123" s="10" t="s">
        <v>72</v>
      </c>
      <c r="AY123" s="161" t="s">
        <v>164</v>
      </c>
    </row>
    <row r="124" spans="2:65" s="10" customFormat="1" ht="25.5" customHeight="1">
      <c r="B124" s="154"/>
      <c r="C124" s="155"/>
      <c r="D124" s="155"/>
      <c r="E124" s="156" t="s">
        <v>5</v>
      </c>
      <c r="F124" s="253" t="s">
        <v>2069</v>
      </c>
      <c r="G124" s="254"/>
      <c r="H124" s="254"/>
      <c r="I124" s="254"/>
      <c r="J124" s="155"/>
      <c r="K124" s="157">
        <v>9.8000000000000004E-2</v>
      </c>
      <c r="L124" s="155"/>
      <c r="M124" s="155"/>
      <c r="N124" s="155"/>
      <c r="O124" s="155"/>
      <c r="P124" s="155"/>
      <c r="Q124" s="155"/>
      <c r="R124" s="158"/>
      <c r="T124" s="159"/>
      <c r="U124" s="155"/>
      <c r="V124" s="155"/>
      <c r="W124" s="155"/>
      <c r="X124" s="155"/>
      <c r="Y124" s="155"/>
      <c r="Z124" s="155"/>
      <c r="AA124" s="160"/>
      <c r="AT124" s="161" t="s">
        <v>371</v>
      </c>
      <c r="AU124" s="161" t="s">
        <v>130</v>
      </c>
      <c r="AV124" s="10" t="s">
        <v>130</v>
      </c>
      <c r="AW124" s="10" t="s">
        <v>30</v>
      </c>
      <c r="AX124" s="10" t="s">
        <v>72</v>
      </c>
      <c r="AY124" s="161" t="s">
        <v>164</v>
      </c>
    </row>
    <row r="125" spans="2:65" s="11" customFormat="1" ht="16.5" customHeight="1">
      <c r="B125" s="162"/>
      <c r="C125" s="163"/>
      <c r="D125" s="163"/>
      <c r="E125" s="164" t="s">
        <v>5</v>
      </c>
      <c r="F125" s="255" t="s">
        <v>375</v>
      </c>
      <c r="G125" s="256"/>
      <c r="H125" s="256"/>
      <c r="I125" s="256"/>
      <c r="J125" s="163"/>
      <c r="K125" s="165">
        <v>1.0960000000000001</v>
      </c>
      <c r="L125" s="163"/>
      <c r="M125" s="163"/>
      <c r="N125" s="163"/>
      <c r="O125" s="163"/>
      <c r="P125" s="163"/>
      <c r="Q125" s="163"/>
      <c r="R125" s="166"/>
      <c r="T125" s="167"/>
      <c r="U125" s="163"/>
      <c r="V125" s="163"/>
      <c r="W125" s="163"/>
      <c r="X125" s="163"/>
      <c r="Y125" s="163"/>
      <c r="Z125" s="163"/>
      <c r="AA125" s="168"/>
      <c r="AT125" s="169" t="s">
        <v>371</v>
      </c>
      <c r="AU125" s="169" t="s">
        <v>130</v>
      </c>
      <c r="AV125" s="11" t="s">
        <v>163</v>
      </c>
      <c r="AW125" s="11" t="s">
        <v>30</v>
      </c>
      <c r="AX125" s="11" t="s">
        <v>80</v>
      </c>
      <c r="AY125" s="169" t="s">
        <v>164</v>
      </c>
    </row>
    <row r="126" spans="2:65" s="1" customFormat="1" ht="25.5" customHeight="1">
      <c r="B126" s="140"/>
      <c r="C126" s="141" t="s">
        <v>130</v>
      </c>
      <c r="D126" s="141" t="s">
        <v>165</v>
      </c>
      <c r="E126" s="142" t="s">
        <v>1068</v>
      </c>
      <c r="F126" s="224" t="s">
        <v>1069</v>
      </c>
      <c r="G126" s="224"/>
      <c r="H126" s="224"/>
      <c r="I126" s="224"/>
      <c r="J126" s="143" t="s">
        <v>417</v>
      </c>
      <c r="K126" s="144">
        <v>1.0960000000000001</v>
      </c>
      <c r="L126" s="225">
        <v>0</v>
      </c>
      <c r="M126" s="225"/>
      <c r="N126" s="225">
        <f>ROUND(L126*K126,2)</f>
        <v>0</v>
      </c>
      <c r="O126" s="225"/>
      <c r="P126" s="225"/>
      <c r="Q126" s="225"/>
      <c r="R126" s="145"/>
      <c r="T126" s="146" t="s">
        <v>5</v>
      </c>
      <c r="U126" s="43" t="s">
        <v>37</v>
      </c>
      <c r="V126" s="147">
        <v>4.5999999999999999E-2</v>
      </c>
      <c r="W126" s="147">
        <f>V126*K126</f>
        <v>5.0416000000000002E-2</v>
      </c>
      <c r="X126" s="147">
        <v>0</v>
      </c>
      <c r="Y126" s="147">
        <f>X126*K126</f>
        <v>0</v>
      </c>
      <c r="Z126" s="147">
        <v>0</v>
      </c>
      <c r="AA126" s="148">
        <f>Z126*K126</f>
        <v>0</v>
      </c>
      <c r="AR126" s="21" t="s">
        <v>163</v>
      </c>
      <c r="AT126" s="21" t="s">
        <v>165</v>
      </c>
      <c r="AU126" s="21" t="s">
        <v>130</v>
      </c>
      <c r="AY126" s="21" t="s">
        <v>164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1" t="s">
        <v>80</v>
      </c>
      <c r="BK126" s="149">
        <f>ROUND(L126*K126,2)</f>
        <v>0</v>
      </c>
      <c r="BL126" s="21" t="s">
        <v>163</v>
      </c>
      <c r="BM126" s="21" t="s">
        <v>2071</v>
      </c>
    </row>
    <row r="127" spans="2:65" s="10" customFormat="1" ht="25.5" customHeight="1">
      <c r="B127" s="154"/>
      <c r="C127" s="155"/>
      <c r="D127" s="155"/>
      <c r="E127" s="156" t="s">
        <v>5</v>
      </c>
      <c r="F127" s="257" t="s">
        <v>2067</v>
      </c>
      <c r="G127" s="258"/>
      <c r="H127" s="258"/>
      <c r="I127" s="258"/>
      <c r="J127" s="155"/>
      <c r="K127" s="157">
        <v>0.45</v>
      </c>
      <c r="L127" s="155"/>
      <c r="M127" s="155"/>
      <c r="N127" s="155"/>
      <c r="O127" s="155"/>
      <c r="P127" s="155"/>
      <c r="Q127" s="155"/>
      <c r="R127" s="158"/>
      <c r="T127" s="159"/>
      <c r="U127" s="155"/>
      <c r="V127" s="155"/>
      <c r="W127" s="155"/>
      <c r="X127" s="155"/>
      <c r="Y127" s="155"/>
      <c r="Z127" s="155"/>
      <c r="AA127" s="160"/>
      <c r="AT127" s="161" t="s">
        <v>371</v>
      </c>
      <c r="AU127" s="161" t="s">
        <v>130</v>
      </c>
      <c r="AV127" s="10" t="s">
        <v>130</v>
      </c>
      <c r="AW127" s="10" t="s">
        <v>30</v>
      </c>
      <c r="AX127" s="10" t="s">
        <v>72</v>
      </c>
      <c r="AY127" s="161" t="s">
        <v>164</v>
      </c>
    </row>
    <row r="128" spans="2:65" s="10" customFormat="1" ht="25.5" customHeight="1">
      <c r="B128" s="154"/>
      <c r="C128" s="155"/>
      <c r="D128" s="155"/>
      <c r="E128" s="156" t="s">
        <v>5</v>
      </c>
      <c r="F128" s="253" t="s">
        <v>2068</v>
      </c>
      <c r="G128" s="254"/>
      <c r="H128" s="254"/>
      <c r="I128" s="254"/>
      <c r="J128" s="155"/>
      <c r="K128" s="157">
        <v>0.54800000000000004</v>
      </c>
      <c r="L128" s="155"/>
      <c r="M128" s="155"/>
      <c r="N128" s="155"/>
      <c r="O128" s="155"/>
      <c r="P128" s="155"/>
      <c r="Q128" s="155"/>
      <c r="R128" s="158"/>
      <c r="T128" s="159"/>
      <c r="U128" s="155"/>
      <c r="V128" s="155"/>
      <c r="W128" s="155"/>
      <c r="X128" s="155"/>
      <c r="Y128" s="155"/>
      <c r="Z128" s="155"/>
      <c r="AA128" s="160"/>
      <c r="AT128" s="161" t="s">
        <v>371</v>
      </c>
      <c r="AU128" s="161" t="s">
        <v>130</v>
      </c>
      <c r="AV128" s="10" t="s">
        <v>130</v>
      </c>
      <c r="AW128" s="10" t="s">
        <v>30</v>
      </c>
      <c r="AX128" s="10" t="s">
        <v>72</v>
      </c>
      <c r="AY128" s="161" t="s">
        <v>164</v>
      </c>
    </row>
    <row r="129" spans="2:65" s="10" customFormat="1" ht="25.5" customHeight="1">
      <c r="B129" s="154"/>
      <c r="C129" s="155"/>
      <c r="D129" s="155"/>
      <c r="E129" s="156" t="s">
        <v>5</v>
      </c>
      <c r="F129" s="253" t="s">
        <v>2069</v>
      </c>
      <c r="G129" s="254"/>
      <c r="H129" s="254"/>
      <c r="I129" s="254"/>
      <c r="J129" s="155"/>
      <c r="K129" s="157">
        <v>9.8000000000000004E-2</v>
      </c>
      <c r="L129" s="155"/>
      <c r="M129" s="155"/>
      <c r="N129" s="155"/>
      <c r="O129" s="155"/>
      <c r="P129" s="155"/>
      <c r="Q129" s="155"/>
      <c r="R129" s="158"/>
      <c r="T129" s="159"/>
      <c r="U129" s="155"/>
      <c r="V129" s="155"/>
      <c r="W129" s="155"/>
      <c r="X129" s="155"/>
      <c r="Y129" s="155"/>
      <c r="Z129" s="155"/>
      <c r="AA129" s="160"/>
      <c r="AT129" s="161" t="s">
        <v>371</v>
      </c>
      <c r="AU129" s="161" t="s">
        <v>130</v>
      </c>
      <c r="AV129" s="10" t="s">
        <v>130</v>
      </c>
      <c r="AW129" s="10" t="s">
        <v>30</v>
      </c>
      <c r="AX129" s="10" t="s">
        <v>72</v>
      </c>
      <c r="AY129" s="161" t="s">
        <v>164</v>
      </c>
    </row>
    <row r="130" spans="2:65" s="11" customFormat="1" ht="16.5" customHeight="1">
      <c r="B130" s="162"/>
      <c r="C130" s="163"/>
      <c r="D130" s="163"/>
      <c r="E130" s="164" t="s">
        <v>5</v>
      </c>
      <c r="F130" s="255" t="s">
        <v>375</v>
      </c>
      <c r="G130" s="256"/>
      <c r="H130" s="256"/>
      <c r="I130" s="256"/>
      <c r="J130" s="163"/>
      <c r="K130" s="165">
        <v>1.0960000000000001</v>
      </c>
      <c r="L130" s="163"/>
      <c r="M130" s="163"/>
      <c r="N130" s="163"/>
      <c r="O130" s="163"/>
      <c r="P130" s="163"/>
      <c r="Q130" s="163"/>
      <c r="R130" s="166"/>
      <c r="T130" s="167"/>
      <c r="U130" s="163"/>
      <c r="V130" s="163"/>
      <c r="W130" s="163"/>
      <c r="X130" s="163"/>
      <c r="Y130" s="163"/>
      <c r="Z130" s="163"/>
      <c r="AA130" s="168"/>
      <c r="AT130" s="169" t="s">
        <v>371</v>
      </c>
      <c r="AU130" s="169" t="s">
        <v>130</v>
      </c>
      <c r="AV130" s="11" t="s">
        <v>163</v>
      </c>
      <c r="AW130" s="11" t="s">
        <v>30</v>
      </c>
      <c r="AX130" s="11" t="s">
        <v>80</v>
      </c>
      <c r="AY130" s="169" t="s">
        <v>164</v>
      </c>
    </row>
    <row r="131" spans="2:65" s="1" customFormat="1" ht="38.25" customHeight="1">
      <c r="B131" s="140"/>
      <c r="C131" s="141" t="s">
        <v>365</v>
      </c>
      <c r="D131" s="141" t="s">
        <v>165</v>
      </c>
      <c r="E131" s="142" t="s">
        <v>1071</v>
      </c>
      <c r="F131" s="224" t="s">
        <v>1072</v>
      </c>
      <c r="G131" s="224"/>
      <c r="H131" s="224"/>
      <c r="I131" s="224"/>
      <c r="J131" s="143" t="s">
        <v>417</v>
      </c>
      <c r="K131" s="144">
        <v>20.826000000000001</v>
      </c>
      <c r="L131" s="225">
        <v>0</v>
      </c>
      <c r="M131" s="225"/>
      <c r="N131" s="225">
        <f>ROUND(L131*K131,2)</f>
        <v>0</v>
      </c>
      <c r="O131" s="225"/>
      <c r="P131" s="225"/>
      <c r="Q131" s="225"/>
      <c r="R131" s="145"/>
      <c r="T131" s="146" t="s">
        <v>5</v>
      </c>
      <c r="U131" s="43" t="s">
        <v>37</v>
      </c>
      <c r="V131" s="147">
        <v>4.0000000000000001E-3</v>
      </c>
      <c r="W131" s="147">
        <f>V131*K131</f>
        <v>8.3304000000000003E-2</v>
      </c>
      <c r="X131" s="147">
        <v>0</v>
      </c>
      <c r="Y131" s="147">
        <f>X131*K131</f>
        <v>0</v>
      </c>
      <c r="Z131" s="147">
        <v>0</v>
      </c>
      <c r="AA131" s="148">
        <f>Z131*K131</f>
        <v>0</v>
      </c>
      <c r="AR131" s="21" t="s">
        <v>163</v>
      </c>
      <c r="AT131" s="21" t="s">
        <v>165</v>
      </c>
      <c r="AU131" s="21" t="s">
        <v>130</v>
      </c>
      <c r="AY131" s="21" t="s">
        <v>164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1" t="s">
        <v>80</v>
      </c>
      <c r="BK131" s="149">
        <f>ROUND(L131*K131,2)</f>
        <v>0</v>
      </c>
      <c r="BL131" s="21" t="s">
        <v>163</v>
      </c>
      <c r="BM131" s="21" t="s">
        <v>2072</v>
      </c>
    </row>
    <row r="132" spans="2:65" s="10" customFormat="1" ht="25.5" customHeight="1">
      <c r="B132" s="154"/>
      <c r="C132" s="155"/>
      <c r="D132" s="155"/>
      <c r="E132" s="156" t="s">
        <v>5</v>
      </c>
      <c r="F132" s="257" t="s">
        <v>2073</v>
      </c>
      <c r="G132" s="258"/>
      <c r="H132" s="258"/>
      <c r="I132" s="258"/>
      <c r="J132" s="155"/>
      <c r="K132" s="157">
        <v>8.5500000000000007</v>
      </c>
      <c r="L132" s="155"/>
      <c r="M132" s="155"/>
      <c r="N132" s="155"/>
      <c r="O132" s="155"/>
      <c r="P132" s="155"/>
      <c r="Q132" s="155"/>
      <c r="R132" s="158"/>
      <c r="T132" s="159"/>
      <c r="U132" s="155"/>
      <c r="V132" s="155"/>
      <c r="W132" s="155"/>
      <c r="X132" s="155"/>
      <c r="Y132" s="155"/>
      <c r="Z132" s="155"/>
      <c r="AA132" s="160"/>
      <c r="AT132" s="161" t="s">
        <v>371</v>
      </c>
      <c r="AU132" s="161" t="s">
        <v>130</v>
      </c>
      <c r="AV132" s="10" t="s">
        <v>130</v>
      </c>
      <c r="AW132" s="10" t="s">
        <v>30</v>
      </c>
      <c r="AX132" s="10" t="s">
        <v>72</v>
      </c>
      <c r="AY132" s="161" t="s">
        <v>164</v>
      </c>
    </row>
    <row r="133" spans="2:65" s="10" customFormat="1" ht="25.5" customHeight="1">
      <c r="B133" s="154"/>
      <c r="C133" s="155"/>
      <c r="D133" s="155"/>
      <c r="E133" s="156" t="s">
        <v>5</v>
      </c>
      <c r="F133" s="253" t="s">
        <v>2074</v>
      </c>
      <c r="G133" s="254"/>
      <c r="H133" s="254"/>
      <c r="I133" s="254"/>
      <c r="J133" s="155"/>
      <c r="K133" s="157">
        <v>10.414</v>
      </c>
      <c r="L133" s="155"/>
      <c r="M133" s="155"/>
      <c r="N133" s="155"/>
      <c r="O133" s="155"/>
      <c r="P133" s="155"/>
      <c r="Q133" s="155"/>
      <c r="R133" s="158"/>
      <c r="T133" s="159"/>
      <c r="U133" s="155"/>
      <c r="V133" s="155"/>
      <c r="W133" s="155"/>
      <c r="X133" s="155"/>
      <c r="Y133" s="155"/>
      <c r="Z133" s="155"/>
      <c r="AA133" s="160"/>
      <c r="AT133" s="161" t="s">
        <v>371</v>
      </c>
      <c r="AU133" s="161" t="s">
        <v>130</v>
      </c>
      <c r="AV133" s="10" t="s">
        <v>130</v>
      </c>
      <c r="AW133" s="10" t="s">
        <v>30</v>
      </c>
      <c r="AX133" s="10" t="s">
        <v>72</v>
      </c>
      <c r="AY133" s="161" t="s">
        <v>164</v>
      </c>
    </row>
    <row r="134" spans="2:65" s="10" customFormat="1" ht="25.5" customHeight="1">
      <c r="B134" s="154"/>
      <c r="C134" s="155"/>
      <c r="D134" s="155"/>
      <c r="E134" s="156" t="s">
        <v>5</v>
      </c>
      <c r="F134" s="253" t="s">
        <v>2075</v>
      </c>
      <c r="G134" s="254"/>
      <c r="H134" s="254"/>
      <c r="I134" s="254"/>
      <c r="J134" s="155"/>
      <c r="K134" s="157">
        <v>1.8620000000000001</v>
      </c>
      <c r="L134" s="155"/>
      <c r="M134" s="155"/>
      <c r="N134" s="155"/>
      <c r="O134" s="155"/>
      <c r="P134" s="155"/>
      <c r="Q134" s="155"/>
      <c r="R134" s="158"/>
      <c r="T134" s="159"/>
      <c r="U134" s="155"/>
      <c r="V134" s="155"/>
      <c r="W134" s="155"/>
      <c r="X134" s="155"/>
      <c r="Y134" s="155"/>
      <c r="Z134" s="155"/>
      <c r="AA134" s="160"/>
      <c r="AT134" s="161" t="s">
        <v>371</v>
      </c>
      <c r="AU134" s="161" t="s">
        <v>130</v>
      </c>
      <c r="AV134" s="10" t="s">
        <v>130</v>
      </c>
      <c r="AW134" s="10" t="s">
        <v>30</v>
      </c>
      <c r="AX134" s="10" t="s">
        <v>72</v>
      </c>
      <c r="AY134" s="161" t="s">
        <v>164</v>
      </c>
    </row>
    <row r="135" spans="2:65" s="11" customFormat="1" ht="16.5" customHeight="1">
      <c r="B135" s="162"/>
      <c r="C135" s="163"/>
      <c r="D135" s="163"/>
      <c r="E135" s="164" t="s">
        <v>5</v>
      </c>
      <c r="F135" s="255" t="s">
        <v>375</v>
      </c>
      <c r="G135" s="256"/>
      <c r="H135" s="256"/>
      <c r="I135" s="256"/>
      <c r="J135" s="163"/>
      <c r="K135" s="165">
        <v>20.826000000000001</v>
      </c>
      <c r="L135" s="163"/>
      <c r="M135" s="163"/>
      <c r="N135" s="163"/>
      <c r="O135" s="163"/>
      <c r="P135" s="163"/>
      <c r="Q135" s="163"/>
      <c r="R135" s="166"/>
      <c r="T135" s="167"/>
      <c r="U135" s="163"/>
      <c r="V135" s="163"/>
      <c r="W135" s="163"/>
      <c r="X135" s="163"/>
      <c r="Y135" s="163"/>
      <c r="Z135" s="163"/>
      <c r="AA135" s="168"/>
      <c r="AT135" s="169" t="s">
        <v>371</v>
      </c>
      <c r="AU135" s="169" t="s">
        <v>130</v>
      </c>
      <c r="AV135" s="11" t="s">
        <v>163</v>
      </c>
      <c r="AW135" s="11" t="s">
        <v>30</v>
      </c>
      <c r="AX135" s="11" t="s">
        <v>80</v>
      </c>
      <c r="AY135" s="169" t="s">
        <v>164</v>
      </c>
    </row>
    <row r="136" spans="2:65" s="1" customFormat="1" ht="16.5" customHeight="1">
      <c r="B136" s="140"/>
      <c r="C136" s="141" t="s">
        <v>163</v>
      </c>
      <c r="D136" s="141" t="s">
        <v>165</v>
      </c>
      <c r="E136" s="142" t="s">
        <v>443</v>
      </c>
      <c r="F136" s="224" t="s">
        <v>444</v>
      </c>
      <c r="G136" s="224"/>
      <c r="H136" s="224"/>
      <c r="I136" s="224"/>
      <c r="J136" s="143" t="s">
        <v>417</v>
      </c>
      <c r="K136" s="144">
        <v>1.0960000000000001</v>
      </c>
      <c r="L136" s="225">
        <v>0</v>
      </c>
      <c r="M136" s="225"/>
      <c r="N136" s="225">
        <f>ROUND(L136*K136,2)</f>
        <v>0</v>
      </c>
      <c r="O136" s="225"/>
      <c r="P136" s="225"/>
      <c r="Q136" s="225"/>
      <c r="R136" s="145"/>
      <c r="T136" s="146" t="s">
        <v>5</v>
      </c>
      <c r="U136" s="43" t="s">
        <v>37</v>
      </c>
      <c r="V136" s="147">
        <v>8.9999999999999993E-3</v>
      </c>
      <c r="W136" s="147">
        <f>V136*K136</f>
        <v>9.8639999999999995E-3</v>
      </c>
      <c r="X136" s="147">
        <v>0</v>
      </c>
      <c r="Y136" s="147">
        <f>X136*K136</f>
        <v>0</v>
      </c>
      <c r="Z136" s="147">
        <v>0</v>
      </c>
      <c r="AA136" s="148">
        <f>Z136*K136</f>
        <v>0</v>
      </c>
      <c r="AR136" s="21" t="s">
        <v>163</v>
      </c>
      <c r="AT136" s="21" t="s">
        <v>165</v>
      </c>
      <c r="AU136" s="21" t="s">
        <v>130</v>
      </c>
      <c r="AY136" s="21" t="s">
        <v>164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1" t="s">
        <v>80</v>
      </c>
      <c r="BK136" s="149">
        <f>ROUND(L136*K136,2)</f>
        <v>0</v>
      </c>
      <c r="BL136" s="21" t="s">
        <v>163</v>
      </c>
      <c r="BM136" s="21" t="s">
        <v>2076</v>
      </c>
    </row>
    <row r="137" spans="2:65" s="10" customFormat="1" ht="25.5" customHeight="1">
      <c r="B137" s="154"/>
      <c r="C137" s="155"/>
      <c r="D137" s="155"/>
      <c r="E137" s="156" t="s">
        <v>5</v>
      </c>
      <c r="F137" s="257" t="s">
        <v>2067</v>
      </c>
      <c r="G137" s="258"/>
      <c r="H137" s="258"/>
      <c r="I137" s="258"/>
      <c r="J137" s="155"/>
      <c r="K137" s="157">
        <v>0.45</v>
      </c>
      <c r="L137" s="155"/>
      <c r="M137" s="155"/>
      <c r="N137" s="155"/>
      <c r="O137" s="155"/>
      <c r="P137" s="155"/>
      <c r="Q137" s="155"/>
      <c r="R137" s="158"/>
      <c r="T137" s="159"/>
      <c r="U137" s="155"/>
      <c r="V137" s="155"/>
      <c r="W137" s="155"/>
      <c r="X137" s="155"/>
      <c r="Y137" s="155"/>
      <c r="Z137" s="155"/>
      <c r="AA137" s="160"/>
      <c r="AT137" s="161" t="s">
        <v>371</v>
      </c>
      <c r="AU137" s="161" t="s">
        <v>130</v>
      </c>
      <c r="AV137" s="10" t="s">
        <v>130</v>
      </c>
      <c r="AW137" s="10" t="s">
        <v>30</v>
      </c>
      <c r="AX137" s="10" t="s">
        <v>72</v>
      </c>
      <c r="AY137" s="161" t="s">
        <v>164</v>
      </c>
    </row>
    <row r="138" spans="2:65" s="10" customFormat="1" ht="25.5" customHeight="1">
      <c r="B138" s="154"/>
      <c r="C138" s="155"/>
      <c r="D138" s="155"/>
      <c r="E138" s="156" t="s">
        <v>5</v>
      </c>
      <c r="F138" s="253" t="s">
        <v>2068</v>
      </c>
      <c r="G138" s="254"/>
      <c r="H138" s="254"/>
      <c r="I138" s="254"/>
      <c r="J138" s="155"/>
      <c r="K138" s="157">
        <v>0.54800000000000004</v>
      </c>
      <c r="L138" s="155"/>
      <c r="M138" s="155"/>
      <c r="N138" s="155"/>
      <c r="O138" s="155"/>
      <c r="P138" s="155"/>
      <c r="Q138" s="155"/>
      <c r="R138" s="158"/>
      <c r="T138" s="159"/>
      <c r="U138" s="155"/>
      <c r="V138" s="155"/>
      <c r="W138" s="155"/>
      <c r="X138" s="155"/>
      <c r="Y138" s="155"/>
      <c r="Z138" s="155"/>
      <c r="AA138" s="160"/>
      <c r="AT138" s="161" t="s">
        <v>371</v>
      </c>
      <c r="AU138" s="161" t="s">
        <v>130</v>
      </c>
      <c r="AV138" s="10" t="s">
        <v>130</v>
      </c>
      <c r="AW138" s="10" t="s">
        <v>30</v>
      </c>
      <c r="AX138" s="10" t="s">
        <v>72</v>
      </c>
      <c r="AY138" s="161" t="s">
        <v>164</v>
      </c>
    </row>
    <row r="139" spans="2:65" s="10" customFormat="1" ht="25.5" customHeight="1">
      <c r="B139" s="154"/>
      <c r="C139" s="155"/>
      <c r="D139" s="155"/>
      <c r="E139" s="156" t="s">
        <v>5</v>
      </c>
      <c r="F139" s="253" t="s">
        <v>2069</v>
      </c>
      <c r="G139" s="254"/>
      <c r="H139" s="254"/>
      <c r="I139" s="254"/>
      <c r="J139" s="155"/>
      <c r="K139" s="157">
        <v>9.8000000000000004E-2</v>
      </c>
      <c r="L139" s="155"/>
      <c r="M139" s="155"/>
      <c r="N139" s="155"/>
      <c r="O139" s="155"/>
      <c r="P139" s="155"/>
      <c r="Q139" s="155"/>
      <c r="R139" s="158"/>
      <c r="T139" s="159"/>
      <c r="U139" s="155"/>
      <c r="V139" s="155"/>
      <c r="W139" s="155"/>
      <c r="X139" s="155"/>
      <c r="Y139" s="155"/>
      <c r="Z139" s="155"/>
      <c r="AA139" s="160"/>
      <c r="AT139" s="161" t="s">
        <v>371</v>
      </c>
      <c r="AU139" s="161" t="s">
        <v>130</v>
      </c>
      <c r="AV139" s="10" t="s">
        <v>130</v>
      </c>
      <c r="AW139" s="10" t="s">
        <v>30</v>
      </c>
      <c r="AX139" s="10" t="s">
        <v>72</v>
      </c>
      <c r="AY139" s="161" t="s">
        <v>164</v>
      </c>
    </row>
    <row r="140" spans="2:65" s="11" customFormat="1" ht="16.5" customHeight="1">
      <c r="B140" s="162"/>
      <c r="C140" s="163"/>
      <c r="D140" s="163"/>
      <c r="E140" s="164" t="s">
        <v>5</v>
      </c>
      <c r="F140" s="255" t="s">
        <v>375</v>
      </c>
      <c r="G140" s="256"/>
      <c r="H140" s="256"/>
      <c r="I140" s="256"/>
      <c r="J140" s="163"/>
      <c r="K140" s="165">
        <v>1.0960000000000001</v>
      </c>
      <c r="L140" s="163"/>
      <c r="M140" s="163"/>
      <c r="N140" s="163"/>
      <c r="O140" s="163"/>
      <c r="P140" s="163"/>
      <c r="Q140" s="163"/>
      <c r="R140" s="166"/>
      <c r="T140" s="167"/>
      <c r="U140" s="163"/>
      <c r="V140" s="163"/>
      <c r="W140" s="163"/>
      <c r="X140" s="163"/>
      <c r="Y140" s="163"/>
      <c r="Z140" s="163"/>
      <c r="AA140" s="168"/>
      <c r="AT140" s="169" t="s">
        <v>371</v>
      </c>
      <c r="AU140" s="169" t="s">
        <v>130</v>
      </c>
      <c r="AV140" s="11" t="s">
        <v>163</v>
      </c>
      <c r="AW140" s="11" t="s">
        <v>30</v>
      </c>
      <c r="AX140" s="11" t="s">
        <v>80</v>
      </c>
      <c r="AY140" s="169" t="s">
        <v>164</v>
      </c>
    </row>
    <row r="141" spans="2:65" s="1" customFormat="1" ht="25.5" customHeight="1">
      <c r="B141" s="140"/>
      <c r="C141" s="141" t="s">
        <v>80</v>
      </c>
      <c r="D141" s="141" t="s">
        <v>165</v>
      </c>
      <c r="E141" s="142" t="s">
        <v>819</v>
      </c>
      <c r="F141" s="224" t="s">
        <v>820</v>
      </c>
      <c r="G141" s="224"/>
      <c r="H141" s="224"/>
      <c r="I141" s="224"/>
      <c r="J141" s="143" t="s">
        <v>511</v>
      </c>
      <c r="K141" s="144">
        <v>2.1920000000000002</v>
      </c>
      <c r="L141" s="225">
        <v>0</v>
      </c>
      <c r="M141" s="225"/>
      <c r="N141" s="225">
        <f>ROUND(L141*K141,2)</f>
        <v>0</v>
      </c>
      <c r="O141" s="225"/>
      <c r="P141" s="225"/>
      <c r="Q141" s="225"/>
      <c r="R141" s="145"/>
      <c r="T141" s="146" t="s">
        <v>5</v>
      </c>
      <c r="U141" s="43" t="s">
        <v>37</v>
      </c>
      <c r="V141" s="147">
        <v>0</v>
      </c>
      <c r="W141" s="147">
        <f>V141*K141</f>
        <v>0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1" t="s">
        <v>163</v>
      </c>
      <c r="AT141" s="21" t="s">
        <v>165</v>
      </c>
      <c r="AU141" s="21" t="s">
        <v>130</v>
      </c>
      <c r="AY141" s="21" t="s">
        <v>164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1" t="s">
        <v>80</v>
      </c>
      <c r="BK141" s="149">
        <f>ROUND(L141*K141,2)</f>
        <v>0</v>
      </c>
      <c r="BL141" s="21" t="s">
        <v>163</v>
      </c>
      <c r="BM141" s="21" t="s">
        <v>2077</v>
      </c>
    </row>
    <row r="142" spans="2:65" s="10" customFormat="1" ht="25.5" customHeight="1">
      <c r="B142" s="154"/>
      <c r="C142" s="155"/>
      <c r="D142" s="155"/>
      <c r="E142" s="156" t="s">
        <v>5</v>
      </c>
      <c r="F142" s="257" t="s">
        <v>2078</v>
      </c>
      <c r="G142" s="258"/>
      <c r="H142" s="258"/>
      <c r="I142" s="258"/>
      <c r="J142" s="155"/>
      <c r="K142" s="157">
        <v>0.9</v>
      </c>
      <c r="L142" s="155"/>
      <c r="M142" s="155"/>
      <c r="N142" s="155"/>
      <c r="O142" s="155"/>
      <c r="P142" s="155"/>
      <c r="Q142" s="155"/>
      <c r="R142" s="158"/>
      <c r="T142" s="159"/>
      <c r="U142" s="155"/>
      <c r="V142" s="155"/>
      <c r="W142" s="155"/>
      <c r="X142" s="155"/>
      <c r="Y142" s="155"/>
      <c r="Z142" s="155"/>
      <c r="AA142" s="160"/>
      <c r="AT142" s="161" t="s">
        <v>371</v>
      </c>
      <c r="AU142" s="161" t="s">
        <v>130</v>
      </c>
      <c r="AV142" s="10" t="s">
        <v>130</v>
      </c>
      <c r="AW142" s="10" t="s">
        <v>30</v>
      </c>
      <c r="AX142" s="10" t="s">
        <v>72</v>
      </c>
      <c r="AY142" s="161" t="s">
        <v>164</v>
      </c>
    </row>
    <row r="143" spans="2:65" s="10" customFormat="1" ht="25.5" customHeight="1">
      <c r="B143" s="154"/>
      <c r="C143" s="155"/>
      <c r="D143" s="155"/>
      <c r="E143" s="156" t="s">
        <v>5</v>
      </c>
      <c r="F143" s="253" t="s">
        <v>2079</v>
      </c>
      <c r="G143" s="254"/>
      <c r="H143" s="254"/>
      <c r="I143" s="254"/>
      <c r="J143" s="155"/>
      <c r="K143" s="157">
        <v>1.0960000000000001</v>
      </c>
      <c r="L143" s="155"/>
      <c r="M143" s="155"/>
      <c r="N143" s="155"/>
      <c r="O143" s="155"/>
      <c r="P143" s="155"/>
      <c r="Q143" s="155"/>
      <c r="R143" s="158"/>
      <c r="T143" s="159"/>
      <c r="U143" s="155"/>
      <c r="V143" s="155"/>
      <c r="W143" s="155"/>
      <c r="X143" s="155"/>
      <c r="Y143" s="155"/>
      <c r="Z143" s="155"/>
      <c r="AA143" s="160"/>
      <c r="AT143" s="161" t="s">
        <v>371</v>
      </c>
      <c r="AU143" s="161" t="s">
        <v>130</v>
      </c>
      <c r="AV143" s="10" t="s">
        <v>130</v>
      </c>
      <c r="AW143" s="10" t="s">
        <v>30</v>
      </c>
      <c r="AX143" s="10" t="s">
        <v>72</v>
      </c>
      <c r="AY143" s="161" t="s">
        <v>164</v>
      </c>
    </row>
    <row r="144" spans="2:65" s="10" customFormat="1" ht="25.5" customHeight="1">
      <c r="B144" s="154"/>
      <c r="C144" s="155"/>
      <c r="D144" s="155"/>
      <c r="E144" s="156" t="s">
        <v>5</v>
      </c>
      <c r="F144" s="253" t="s">
        <v>2080</v>
      </c>
      <c r="G144" s="254"/>
      <c r="H144" s="254"/>
      <c r="I144" s="254"/>
      <c r="J144" s="155"/>
      <c r="K144" s="157">
        <v>0.19600000000000001</v>
      </c>
      <c r="L144" s="155"/>
      <c r="M144" s="155"/>
      <c r="N144" s="155"/>
      <c r="O144" s="155"/>
      <c r="P144" s="155"/>
      <c r="Q144" s="155"/>
      <c r="R144" s="158"/>
      <c r="T144" s="159"/>
      <c r="U144" s="155"/>
      <c r="V144" s="155"/>
      <c r="W144" s="155"/>
      <c r="X144" s="155"/>
      <c r="Y144" s="155"/>
      <c r="Z144" s="155"/>
      <c r="AA144" s="160"/>
      <c r="AT144" s="161" t="s">
        <v>371</v>
      </c>
      <c r="AU144" s="161" t="s">
        <v>130</v>
      </c>
      <c r="AV144" s="10" t="s">
        <v>130</v>
      </c>
      <c r="AW144" s="10" t="s">
        <v>30</v>
      </c>
      <c r="AX144" s="10" t="s">
        <v>72</v>
      </c>
      <c r="AY144" s="161" t="s">
        <v>164</v>
      </c>
    </row>
    <row r="145" spans="2:65" s="11" customFormat="1" ht="16.5" customHeight="1">
      <c r="B145" s="162"/>
      <c r="C145" s="163"/>
      <c r="D145" s="163"/>
      <c r="E145" s="164" t="s">
        <v>5</v>
      </c>
      <c r="F145" s="255" t="s">
        <v>375</v>
      </c>
      <c r="G145" s="256"/>
      <c r="H145" s="256"/>
      <c r="I145" s="256"/>
      <c r="J145" s="163"/>
      <c r="K145" s="165">
        <v>2.1920000000000002</v>
      </c>
      <c r="L145" s="163"/>
      <c r="M145" s="163"/>
      <c r="N145" s="163"/>
      <c r="O145" s="163"/>
      <c r="P145" s="163"/>
      <c r="Q145" s="163"/>
      <c r="R145" s="166"/>
      <c r="T145" s="167"/>
      <c r="U145" s="163"/>
      <c r="V145" s="163"/>
      <c r="W145" s="163"/>
      <c r="X145" s="163"/>
      <c r="Y145" s="163"/>
      <c r="Z145" s="163"/>
      <c r="AA145" s="168"/>
      <c r="AT145" s="169" t="s">
        <v>371</v>
      </c>
      <c r="AU145" s="169" t="s">
        <v>130</v>
      </c>
      <c r="AV145" s="11" t="s">
        <v>163</v>
      </c>
      <c r="AW145" s="11" t="s">
        <v>30</v>
      </c>
      <c r="AX145" s="11" t="s">
        <v>80</v>
      </c>
      <c r="AY145" s="169" t="s">
        <v>164</v>
      </c>
    </row>
    <row r="146" spans="2:65" s="1" customFormat="1" ht="25.5" customHeight="1">
      <c r="B146" s="140"/>
      <c r="C146" s="141" t="s">
        <v>177</v>
      </c>
      <c r="D146" s="141" t="s">
        <v>165</v>
      </c>
      <c r="E146" s="142" t="s">
        <v>823</v>
      </c>
      <c r="F146" s="224" t="s">
        <v>824</v>
      </c>
      <c r="G146" s="224"/>
      <c r="H146" s="224"/>
      <c r="I146" s="224"/>
      <c r="J146" s="143" t="s">
        <v>417</v>
      </c>
      <c r="K146" s="144">
        <v>5.3999999999999999E-2</v>
      </c>
      <c r="L146" s="225">
        <v>0</v>
      </c>
      <c r="M146" s="225"/>
      <c r="N146" s="225">
        <f>ROUND(L146*K146,2)</f>
        <v>0</v>
      </c>
      <c r="O146" s="225"/>
      <c r="P146" s="225"/>
      <c r="Q146" s="225"/>
      <c r="R146" s="145"/>
      <c r="T146" s="146" t="s">
        <v>5</v>
      </c>
      <c r="U146" s="43" t="s">
        <v>37</v>
      </c>
      <c r="V146" s="147">
        <v>0.29899999999999999</v>
      </c>
      <c r="W146" s="147">
        <f>V146*K146</f>
        <v>1.6146000000000001E-2</v>
      </c>
      <c r="X146" s="147">
        <v>0</v>
      </c>
      <c r="Y146" s="147">
        <f>X146*K146</f>
        <v>0</v>
      </c>
      <c r="Z146" s="147">
        <v>0</v>
      </c>
      <c r="AA146" s="148">
        <f>Z146*K146</f>
        <v>0</v>
      </c>
      <c r="AR146" s="21" t="s">
        <v>163</v>
      </c>
      <c r="AT146" s="21" t="s">
        <v>165</v>
      </c>
      <c r="AU146" s="21" t="s">
        <v>130</v>
      </c>
      <c r="AY146" s="21" t="s">
        <v>164</v>
      </c>
      <c r="BE146" s="149">
        <f>IF(U146="základní",N146,0)</f>
        <v>0</v>
      </c>
      <c r="BF146" s="149">
        <f>IF(U146="snížená",N146,0)</f>
        <v>0</v>
      </c>
      <c r="BG146" s="149">
        <f>IF(U146="zákl. přenesená",N146,0)</f>
        <v>0</v>
      </c>
      <c r="BH146" s="149">
        <f>IF(U146="sníž. přenesená",N146,0)</f>
        <v>0</v>
      </c>
      <c r="BI146" s="149">
        <f>IF(U146="nulová",N146,0)</f>
        <v>0</v>
      </c>
      <c r="BJ146" s="21" t="s">
        <v>80</v>
      </c>
      <c r="BK146" s="149">
        <f>ROUND(L146*K146,2)</f>
        <v>0</v>
      </c>
      <c r="BL146" s="21" t="s">
        <v>163</v>
      </c>
      <c r="BM146" s="21" t="s">
        <v>2081</v>
      </c>
    </row>
    <row r="147" spans="2:65" s="12" customFormat="1" ht="16.5" customHeight="1">
      <c r="B147" s="174"/>
      <c r="C147" s="175"/>
      <c r="D147" s="175"/>
      <c r="E147" s="176" t="s">
        <v>5</v>
      </c>
      <c r="F147" s="259" t="s">
        <v>2082</v>
      </c>
      <c r="G147" s="260"/>
      <c r="H147" s="260"/>
      <c r="I147" s="260"/>
      <c r="J147" s="175"/>
      <c r="K147" s="176" t="s">
        <v>5</v>
      </c>
      <c r="L147" s="175"/>
      <c r="M147" s="175"/>
      <c r="N147" s="175"/>
      <c r="O147" s="175"/>
      <c r="P147" s="175"/>
      <c r="Q147" s="175"/>
      <c r="R147" s="177"/>
      <c r="T147" s="178"/>
      <c r="U147" s="175"/>
      <c r="V147" s="175"/>
      <c r="W147" s="175"/>
      <c r="X147" s="175"/>
      <c r="Y147" s="175"/>
      <c r="Z147" s="175"/>
      <c r="AA147" s="179"/>
      <c r="AT147" s="180" t="s">
        <v>371</v>
      </c>
      <c r="AU147" s="180" t="s">
        <v>130</v>
      </c>
      <c r="AV147" s="12" t="s">
        <v>80</v>
      </c>
      <c r="AW147" s="12" t="s">
        <v>30</v>
      </c>
      <c r="AX147" s="12" t="s">
        <v>72</v>
      </c>
      <c r="AY147" s="180" t="s">
        <v>164</v>
      </c>
    </row>
    <row r="148" spans="2:65" s="10" customFormat="1" ht="25.5" customHeight="1">
      <c r="B148" s="154"/>
      <c r="C148" s="155"/>
      <c r="D148" s="155"/>
      <c r="E148" s="156" t="s">
        <v>5</v>
      </c>
      <c r="F148" s="253" t="s">
        <v>2083</v>
      </c>
      <c r="G148" s="254"/>
      <c r="H148" s="254"/>
      <c r="I148" s="254"/>
      <c r="J148" s="155"/>
      <c r="K148" s="157">
        <v>5.3999999999999999E-2</v>
      </c>
      <c r="L148" s="155"/>
      <c r="M148" s="155"/>
      <c r="N148" s="155"/>
      <c r="O148" s="155"/>
      <c r="P148" s="155"/>
      <c r="Q148" s="155"/>
      <c r="R148" s="158"/>
      <c r="T148" s="159"/>
      <c r="U148" s="155"/>
      <c r="V148" s="155"/>
      <c r="W148" s="155"/>
      <c r="X148" s="155"/>
      <c r="Y148" s="155"/>
      <c r="Z148" s="155"/>
      <c r="AA148" s="160"/>
      <c r="AT148" s="161" t="s">
        <v>371</v>
      </c>
      <c r="AU148" s="161" t="s">
        <v>130</v>
      </c>
      <c r="AV148" s="10" t="s">
        <v>130</v>
      </c>
      <c r="AW148" s="10" t="s">
        <v>30</v>
      </c>
      <c r="AX148" s="10" t="s">
        <v>80</v>
      </c>
      <c r="AY148" s="161" t="s">
        <v>164</v>
      </c>
    </row>
    <row r="149" spans="2:65" s="9" customFormat="1" ht="29.85" customHeight="1">
      <c r="B149" s="129"/>
      <c r="C149" s="130"/>
      <c r="D149" s="139" t="s">
        <v>1949</v>
      </c>
      <c r="E149" s="139"/>
      <c r="F149" s="139"/>
      <c r="G149" s="139"/>
      <c r="H149" s="139"/>
      <c r="I149" s="139"/>
      <c r="J149" s="139"/>
      <c r="K149" s="139"/>
      <c r="L149" s="139"/>
      <c r="M149" s="139"/>
      <c r="N149" s="230">
        <f>BK149</f>
        <v>0</v>
      </c>
      <c r="O149" s="231"/>
      <c r="P149" s="231"/>
      <c r="Q149" s="231"/>
      <c r="R149" s="132"/>
      <c r="T149" s="133"/>
      <c r="U149" s="130"/>
      <c r="V149" s="130"/>
      <c r="W149" s="134">
        <f>SUM(W150:W183)</f>
        <v>11.563095000000001</v>
      </c>
      <c r="X149" s="130"/>
      <c r="Y149" s="134">
        <f>SUM(Y150:Y183)</f>
        <v>12.536745879999998</v>
      </c>
      <c r="Z149" s="130"/>
      <c r="AA149" s="135">
        <f>SUM(AA150:AA183)</f>
        <v>0</v>
      </c>
      <c r="AR149" s="136" t="s">
        <v>80</v>
      </c>
      <c r="AT149" s="137" t="s">
        <v>71</v>
      </c>
      <c r="AU149" s="137" t="s">
        <v>80</v>
      </c>
      <c r="AY149" s="136" t="s">
        <v>164</v>
      </c>
      <c r="BK149" s="138">
        <f>SUM(BK150:BK183)</f>
        <v>0</v>
      </c>
    </row>
    <row r="150" spans="2:65" s="1" customFormat="1" ht="38.25" customHeight="1">
      <c r="B150" s="140"/>
      <c r="C150" s="141" t="s">
        <v>336</v>
      </c>
      <c r="D150" s="141" t="s">
        <v>165</v>
      </c>
      <c r="E150" s="142" t="s">
        <v>1985</v>
      </c>
      <c r="F150" s="224" t="s">
        <v>1986</v>
      </c>
      <c r="G150" s="224"/>
      <c r="H150" s="224"/>
      <c r="I150" s="224"/>
      <c r="J150" s="143" t="s">
        <v>417</v>
      </c>
      <c r="K150" s="144">
        <v>2.4710000000000001</v>
      </c>
      <c r="L150" s="225">
        <v>0</v>
      </c>
      <c r="M150" s="225"/>
      <c r="N150" s="225">
        <f>ROUND(L150*K150,2)</f>
        <v>0</v>
      </c>
      <c r="O150" s="225"/>
      <c r="P150" s="225"/>
      <c r="Q150" s="225"/>
      <c r="R150" s="145"/>
      <c r="T150" s="146" t="s">
        <v>5</v>
      </c>
      <c r="U150" s="43" t="s">
        <v>37</v>
      </c>
      <c r="V150" s="147">
        <v>1.0249999999999999</v>
      </c>
      <c r="W150" s="147">
        <f>V150*K150</f>
        <v>2.532775</v>
      </c>
      <c r="X150" s="147">
        <v>2.16</v>
      </c>
      <c r="Y150" s="147">
        <f>X150*K150</f>
        <v>5.3373600000000003</v>
      </c>
      <c r="Z150" s="147">
        <v>0</v>
      </c>
      <c r="AA150" s="148">
        <f>Z150*K150</f>
        <v>0</v>
      </c>
      <c r="AR150" s="21" t="s">
        <v>163</v>
      </c>
      <c r="AT150" s="21" t="s">
        <v>165</v>
      </c>
      <c r="AU150" s="21" t="s">
        <v>130</v>
      </c>
      <c r="AY150" s="21" t="s">
        <v>164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1" t="s">
        <v>80</v>
      </c>
      <c r="BK150" s="149">
        <f>ROUND(L150*K150,2)</f>
        <v>0</v>
      </c>
      <c r="BL150" s="21" t="s">
        <v>163</v>
      </c>
      <c r="BM150" s="21" t="s">
        <v>2084</v>
      </c>
    </row>
    <row r="151" spans="2:65" s="10" customFormat="1" ht="25.5" customHeight="1">
      <c r="B151" s="154"/>
      <c r="C151" s="155"/>
      <c r="D151" s="155"/>
      <c r="E151" s="156" t="s">
        <v>5</v>
      </c>
      <c r="F151" s="257" t="s">
        <v>2085</v>
      </c>
      <c r="G151" s="258"/>
      <c r="H151" s="258"/>
      <c r="I151" s="258"/>
      <c r="J151" s="155"/>
      <c r="K151" s="157">
        <v>7.3999999999999996E-2</v>
      </c>
      <c r="L151" s="155"/>
      <c r="M151" s="155"/>
      <c r="N151" s="155"/>
      <c r="O151" s="155"/>
      <c r="P151" s="155"/>
      <c r="Q151" s="155"/>
      <c r="R151" s="158"/>
      <c r="T151" s="159"/>
      <c r="U151" s="155"/>
      <c r="V151" s="155"/>
      <c r="W151" s="155"/>
      <c r="X151" s="155"/>
      <c r="Y151" s="155"/>
      <c r="Z151" s="155"/>
      <c r="AA151" s="160"/>
      <c r="AT151" s="161" t="s">
        <v>371</v>
      </c>
      <c r="AU151" s="161" t="s">
        <v>130</v>
      </c>
      <c r="AV151" s="10" t="s">
        <v>130</v>
      </c>
      <c r="AW151" s="10" t="s">
        <v>30</v>
      </c>
      <c r="AX151" s="10" t="s">
        <v>72</v>
      </c>
      <c r="AY151" s="161" t="s">
        <v>164</v>
      </c>
    </row>
    <row r="152" spans="2:65" s="10" customFormat="1" ht="25.5" customHeight="1">
      <c r="B152" s="154"/>
      <c r="C152" s="155"/>
      <c r="D152" s="155"/>
      <c r="E152" s="156" t="s">
        <v>5</v>
      </c>
      <c r="F152" s="253" t="s">
        <v>2086</v>
      </c>
      <c r="G152" s="254"/>
      <c r="H152" s="254"/>
      <c r="I152" s="254"/>
      <c r="J152" s="155"/>
      <c r="K152" s="157">
        <v>0.183</v>
      </c>
      <c r="L152" s="155"/>
      <c r="M152" s="155"/>
      <c r="N152" s="155"/>
      <c r="O152" s="155"/>
      <c r="P152" s="155"/>
      <c r="Q152" s="155"/>
      <c r="R152" s="158"/>
      <c r="T152" s="159"/>
      <c r="U152" s="155"/>
      <c r="V152" s="155"/>
      <c r="W152" s="155"/>
      <c r="X152" s="155"/>
      <c r="Y152" s="155"/>
      <c r="Z152" s="155"/>
      <c r="AA152" s="160"/>
      <c r="AT152" s="161" t="s">
        <v>371</v>
      </c>
      <c r="AU152" s="161" t="s">
        <v>130</v>
      </c>
      <c r="AV152" s="10" t="s">
        <v>130</v>
      </c>
      <c r="AW152" s="10" t="s">
        <v>30</v>
      </c>
      <c r="AX152" s="10" t="s">
        <v>72</v>
      </c>
      <c r="AY152" s="161" t="s">
        <v>164</v>
      </c>
    </row>
    <row r="153" spans="2:65" s="10" customFormat="1" ht="16.5" customHeight="1">
      <c r="B153" s="154"/>
      <c r="C153" s="155"/>
      <c r="D153" s="155"/>
      <c r="E153" s="156" t="s">
        <v>5</v>
      </c>
      <c r="F153" s="253" t="s">
        <v>2087</v>
      </c>
      <c r="G153" s="254"/>
      <c r="H153" s="254"/>
      <c r="I153" s="254"/>
      <c r="J153" s="155"/>
      <c r="K153" s="157">
        <v>0.18</v>
      </c>
      <c r="L153" s="155"/>
      <c r="M153" s="155"/>
      <c r="N153" s="155"/>
      <c r="O153" s="155"/>
      <c r="P153" s="155"/>
      <c r="Q153" s="155"/>
      <c r="R153" s="158"/>
      <c r="T153" s="159"/>
      <c r="U153" s="155"/>
      <c r="V153" s="155"/>
      <c r="W153" s="155"/>
      <c r="X153" s="155"/>
      <c r="Y153" s="155"/>
      <c r="Z153" s="155"/>
      <c r="AA153" s="160"/>
      <c r="AT153" s="161" t="s">
        <v>371</v>
      </c>
      <c r="AU153" s="161" t="s">
        <v>130</v>
      </c>
      <c r="AV153" s="10" t="s">
        <v>130</v>
      </c>
      <c r="AW153" s="10" t="s">
        <v>30</v>
      </c>
      <c r="AX153" s="10" t="s">
        <v>72</v>
      </c>
      <c r="AY153" s="161" t="s">
        <v>164</v>
      </c>
    </row>
    <row r="154" spans="2:65" s="10" customFormat="1" ht="25.5" customHeight="1">
      <c r="B154" s="154"/>
      <c r="C154" s="155"/>
      <c r="D154" s="155"/>
      <c r="E154" s="156" t="s">
        <v>5</v>
      </c>
      <c r="F154" s="253" t="s">
        <v>2088</v>
      </c>
      <c r="G154" s="254"/>
      <c r="H154" s="254"/>
      <c r="I154" s="254"/>
      <c r="J154" s="155"/>
      <c r="K154" s="157">
        <v>0.88200000000000001</v>
      </c>
      <c r="L154" s="155"/>
      <c r="M154" s="155"/>
      <c r="N154" s="155"/>
      <c r="O154" s="155"/>
      <c r="P154" s="155"/>
      <c r="Q154" s="155"/>
      <c r="R154" s="158"/>
      <c r="T154" s="159"/>
      <c r="U154" s="155"/>
      <c r="V154" s="155"/>
      <c r="W154" s="155"/>
      <c r="X154" s="155"/>
      <c r="Y154" s="155"/>
      <c r="Z154" s="155"/>
      <c r="AA154" s="160"/>
      <c r="AT154" s="161" t="s">
        <v>371</v>
      </c>
      <c r="AU154" s="161" t="s">
        <v>130</v>
      </c>
      <c r="AV154" s="10" t="s">
        <v>130</v>
      </c>
      <c r="AW154" s="10" t="s">
        <v>30</v>
      </c>
      <c r="AX154" s="10" t="s">
        <v>72</v>
      </c>
      <c r="AY154" s="161" t="s">
        <v>164</v>
      </c>
    </row>
    <row r="155" spans="2:65" s="10" customFormat="1" ht="25.5" customHeight="1">
      <c r="B155" s="154"/>
      <c r="C155" s="155"/>
      <c r="D155" s="155"/>
      <c r="E155" s="156" t="s">
        <v>5</v>
      </c>
      <c r="F155" s="253" t="s">
        <v>2089</v>
      </c>
      <c r="G155" s="254"/>
      <c r="H155" s="254"/>
      <c r="I155" s="254"/>
      <c r="J155" s="155"/>
      <c r="K155" s="157">
        <v>1.1519999999999999</v>
      </c>
      <c r="L155" s="155"/>
      <c r="M155" s="155"/>
      <c r="N155" s="155"/>
      <c r="O155" s="155"/>
      <c r="P155" s="155"/>
      <c r="Q155" s="155"/>
      <c r="R155" s="158"/>
      <c r="T155" s="159"/>
      <c r="U155" s="155"/>
      <c r="V155" s="155"/>
      <c r="W155" s="155"/>
      <c r="X155" s="155"/>
      <c r="Y155" s="155"/>
      <c r="Z155" s="155"/>
      <c r="AA155" s="160"/>
      <c r="AT155" s="161" t="s">
        <v>371</v>
      </c>
      <c r="AU155" s="161" t="s">
        <v>130</v>
      </c>
      <c r="AV155" s="10" t="s">
        <v>130</v>
      </c>
      <c r="AW155" s="10" t="s">
        <v>30</v>
      </c>
      <c r="AX155" s="10" t="s">
        <v>72</v>
      </c>
      <c r="AY155" s="161" t="s">
        <v>164</v>
      </c>
    </row>
    <row r="156" spans="2:65" s="11" customFormat="1" ht="16.5" customHeight="1">
      <c r="B156" s="162"/>
      <c r="C156" s="163"/>
      <c r="D156" s="163"/>
      <c r="E156" s="164" t="s">
        <v>5</v>
      </c>
      <c r="F156" s="255" t="s">
        <v>375</v>
      </c>
      <c r="G156" s="256"/>
      <c r="H156" s="256"/>
      <c r="I156" s="256"/>
      <c r="J156" s="163"/>
      <c r="K156" s="165">
        <v>2.4710000000000001</v>
      </c>
      <c r="L156" s="163"/>
      <c r="M156" s="163"/>
      <c r="N156" s="163"/>
      <c r="O156" s="163"/>
      <c r="P156" s="163"/>
      <c r="Q156" s="163"/>
      <c r="R156" s="166"/>
      <c r="T156" s="167"/>
      <c r="U156" s="163"/>
      <c r="V156" s="163"/>
      <c r="W156" s="163"/>
      <c r="X156" s="163"/>
      <c r="Y156" s="163"/>
      <c r="Z156" s="163"/>
      <c r="AA156" s="168"/>
      <c r="AT156" s="169" t="s">
        <v>371</v>
      </c>
      <c r="AU156" s="169" t="s">
        <v>130</v>
      </c>
      <c r="AV156" s="11" t="s">
        <v>163</v>
      </c>
      <c r="AW156" s="11" t="s">
        <v>30</v>
      </c>
      <c r="AX156" s="11" t="s">
        <v>80</v>
      </c>
      <c r="AY156" s="169" t="s">
        <v>164</v>
      </c>
    </row>
    <row r="157" spans="2:65" s="1" customFormat="1" ht="16.5" customHeight="1">
      <c r="B157" s="140"/>
      <c r="C157" s="141" t="s">
        <v>220</v>
      </c>
      <c r="D157" s="141" t="s">
        <v>165</v>
      </c>
      <c r="E157" s="142" t="s">
        <v>2090</v>
      </c>
      <c r="F157" s="224" t="s">
        <v>2091</v>
      </c>
      <c r="G157" s="224"/>
      <c r="H157" s="224"/>
      <c r="I157" s="224"/>
      <c r="J157" s="143" t="s">
        <v>417</v>
      </c>
      <c r="K157" s="144">
        <v>2.0880000000000001</v>
      </c>
      <c r="L157" s="225">
        <v>0</v>
      </c>
      <c r="M157" s="225"/>
      <c r="N157" s="225">
        <f>ROUND(L157*K157,2)</f>
        <v>0</v>
      </c>
      <c r="O157" s="225"/>
      <c r="P157" s="225"/>
      <c r="Q157" s="225"/>
      <c r="R157" s="145"/>
      <c r="T157" s="146" t="s">
        <v>5</v>
      </c>
      <c r="U157" s="43" t="s">
        <v>37</v>
      </c>
      <c r="V157" s="147">
        <v>0.58399999999999996</v>
      </c>
      <c r="W157" s="147">
        <f>V157*K157</f>
        <v>1.219392</v>
      </c>
      <c r="X157" s="147">
        <v>2.2563399999999998</v>
      </c>
      <c r="Y157" s="147">
        <f>X157*K157</f>
        <v>4.7112379199999994</v>
      </c>
      <c r="Z157" s="147">
        <v>0</v>
      </c>
      <c r="AA157" s="148">
        <f>Z157*K157</f>
        <v>0</v>
      </c>
      <c r="AR157" s="21" t="s">
        <v>163</v>
      </c>
      <c r="AT157" s="21" t="s">
        <v>165</v>
      </c>
      <c r="AU157" s="21" t="s">
        <v>130</v>
      </c>
      <c r="AY157" s="21" t="s">
        <v>164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1" t="s">
        <v>80</v>
      </c>
      <c r="BK157" s="149">
        <f>ROUND(L157*K157,2)</f>
        <v>0</v>
      </c>
      <c r="BL157" s="21" t="s">
        <v>163</v>
      </c>
      <c r="BM157" s="21" t="s">
        <v>2092</v>
      </c>
    </row>
    <row r="158" spans="2:65" s="10" customFormat="1" ht="25.5" customHeight="1">
      <c r="B158" s="154"/>
      <c r="C158" s="155"/>
      <c r="D158" s="155"/>
      <c r="E158" s="156" t="s">
        <v>5</v>
      </c>
      <c r="F158" s="257" t="s">
        <v>2093</v>
      </c>
      <c r="G158" s="258"/>
      <c r="H158" s="258"/>
      <c r="I158" s="258"/>
      <c r="J158" s="155"/>
      <c r="K158" s="157">
        <v>1.512</v>
      </c>
      <c r="L158" s="155"/>
      <c r="M158" s="155"/>
      <c r="N158" s="155"/>
      <c r="O158" s="155"/>
      <c r="P158" s="155"/>
      <c r="Q158" s="155"/>
      <c r="R158" s="158"/>
      <c r="T158" s="159"/>
      <c r="U158" s="155"/>
      <c r="V158" s="155"/>
      <c r="W158" s="155"/>
      <c r="X158" s="155"/>
      <c r="Y158" s="155"/>
      <c r="Z158" s="155"/>
      <c r="AA158" s="160"/>
      <c r="AT158" s="161" t="s">
        <v>371</v>
      </c>
      <c r="AU158" s="161" t="s">
        <v>130</v>
      </c>
      <c r="AV158" s="10" t="s">
        <v>130</v>
      </c>
      <c r="AW158" s="10" t="s">
        <v>30</v>
      </c>
      <c r="AX158" s="10" t="s">
        <v>72</v>
      </c>
      <c r="AY158" s="161" t="s">
        <v>164</v>
      </c>
    </row>
    <row r="159" spans="2:65" s="10" customFormat="1" ht="25.5" customHeight="1">
      <c r="B159" s="154"/>
      <c r="C159" s="155"/>
      <c r="D159" s="155"/>
      <c r="E159" s="156" t="s">
        <v>5</v>
      </c>
      <c r="F159" s="253" t="s">
        <v>2094</v>
      </c>
      <c r="G159" s="254"/>
      <c r="H159" s="254"/>
      <c r="I159" s="254"/>
      <c r="J159" s="155"/>
      <c r="K159" s="157">
        <v>0.57599999999999996</v>
      </c>
      <c r="L159" s="155"/>
      <c r="M159" s="155"/>
      <c r="N159" s="155"/>
      <c r="O159" s="155"/>
      <c r="P159" s="155"/>
      <c r="Q159" s="155"/>
      <c r="R159" s="158"/>
      <c r="T159" s="159"/>
      <c r="U159" s="155"/>
      <c r="V159" s="155"/>
      <c r="W159" s="155"/>
      <c r="X159" s="155"/>
      <c r="Y159" s="155"/>
      <c r="Z159" s="155"/>
      <c r="AA159" s="160"/>
      <c r="AT159" s="161" t="s">
        <v>371</v>
      </c>
      <c r="AU159" s="161" t="s">
        <v>130</v>
      </c>
      <c r="AV159" s="10" t="s">
        <v>130</v>
      </c>
      <c r="AW159" s="10" t="s">
        <v>30</v>
      </c>
      <c r="AX159" s="10" t="s">
        <v>72</v>
      </c>
      <c r="AY159" s="161" t="s">
        <v>164</v>
      </c>
    </row>
    <row r="160" spans="2:65" s="11" customFormat="1" ht="16.5" customHeight="1">
      <c r="B160" s="162"/>
      <c r="C160" s="163"/>
      <c r="D160" s="163"/>
      <c r="E160" s="164" t="s">
        <v>5</v>
      </c>
      <c r="F160" s="255" t="s">
        <v>375</v>
      </c>
      <c r="G160" s="256"/>
      <c r="H160" s="256"/>
      <c r="I160" s="256"/>
      <c r="J160" s="163"/>
      <c r="K160" s="165">
        <v>2.0880000000000001</v>
      </c>
      <c r="L160" s="163"/>
      <c r="M160" s="163"/>
      <c r="N160" s="163"/>
      <c r="O160" s="163"/>
      <c r="P160" s="163"/>
      <c r="Q160" s="163"/>
      <c r="R160" s="166"/>
      <c r="T160" s="167"/>
      <c r="U160" s="163"/>
      <c r="V160" s="163"/>
      <c r="W160" s="163"/>
      <c r="X160" s="163"/>
      <c r="Y160" s="163"/>
      <c r="Z160" s="163"/>
      <c r="AA160" s="168"/>
      <c r="AT160" s="169" t="s">
        <v>371</v>
      </c>
      <c r="AU160" s="169" t="s">
        <v>130</v>
      </c>
      <c r="AV160" s="11" t="s">
        <v>163</v>
      </c>
      <c r="AW160" s="11" t="s">
        <v>30</v>
      </c>
      <c r="AX160" s="11" t="s">
        <v>80</v>
      </c>
      <c r="AY160" s="169" t="s">
        <v>164</v>
      </c>
    </row>
    <row r="161" spans="2:65" s="1" customFormat="1" ht="16.5" customHeight="1">
      <c r="B161" s="140"/>
      <c r="C161" s="141" t="s">
        <v>212</v>
      </c>
      <c r="D161" s="141" t="s">
        <v>165</v>
      </c>
      <c r="E161" s="142" t="s">
        <v>2095</v>
      </c>
      <c r="F161" s="224" t="s">
        <v>2096</v>
      </c>
      <c r="G161" s="224"/>
      <c r="H161" s="224"/>
      <c r="I161" s="224"/>
      <c r="J161" s="143" t="s">
        <v>368</v>
      </c>
      <c r="K161" s="144">
        <v>12.96</v>
      </c>
      <c r="L161" s="225">
        <v>0</v>
      </c>
      <c r="M161" s="225"/>
      <c r="N161" s="225">
        <f>ROUND(L161*K161,2)</f>
        <v>0</v>
      </c>
      <c r="O161" s="225"/>
      <c r="P161" s="225"/>
      <c r="Q161" s="225"/>
      <c r="R161" s="145"/>
      <c r="T161" s="146" t="s">
        <v>5</v>
      </c>
      <c r="U161" s="43" t="s">
        <v>37</v>
      </c>
      <c r="V161" s="147">
        <v>0.247</v>
      </c>
      <c r="W161" s="147">
        <f>V161*K161</f>
        <v>3.20112</v>
      </c>
      <c r="X161" s="147">
        <v>2.6900000000000001E-3</v>
      </c>
      <c r="Y161" s="147">
        <f>X161*K161</f>
        <v>3.4862400000000002E-2</v>
      </c>
      <c r="Z161" s="147">
        <v>0</v>
      </c>
      <c r="AA161" s="148">
        <f>Z161*K161</f>
        <v>0</v>
      </c>
      <c r="AR161" s="21" t="s">
        <v>163</v>
      </c>
      <c r="AT161" s="21" t="s">
        <v>165</v>
      </c>
      <c r="AU161" s="21" t="s">
        <v>130</v>
      </c>
      <c r="AY161" s="21" t="s">
        <v>164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1" t="s">
        <v>80</v>
      </c>
      <c r="BK161" s="149">
        <f>ROUND(L161*K161,2)</f>
        <v>0</v>
      </c>
      <c r="BL161" s="21" t="s">
        <v>163</v>
      </c>
      <c r="BM161" s="21" t="s">
        <v>2097</v>
      </c>
    </row>
    <row r="162" spans="2:65" s="10" customFormat="1" ht="25.5" customHeight="1">
      <c r="B162" s="154"/>
      <c r="C162" s="155"/>
      <c r="D162" s="155"/>
      <c r="E162" s="156" t="s">
        <v>5</v>
      </c>
      <c r="F162" s="257" t="s">
        <v>2098</v>
      </c>
      <c r="G162" s="258"/>
      <c r="H162" s="258"/>
      <c r="I162" s="258"/>
      <c r="J162" s="155"/>
      <c r="K162" s="157">
        <v>9.0399999999999991</v>
      </c>
      <c r="L162" s="155"/>
      <c r="M162" s="155"/>
      <c r="N162" s="155"/>
      <c r="O162" s="155"/>
      <c r="P162" s="155"/>
      <c r="Q162" s="155"/>
      <c r="R162" s="158"/>
      <c r="T162" s="159"/>
      <c r="U162" s="155"/>
      <c r="V162" s="155"/>
      <c r="W162" s="155"/>
      <c r="X162" s="155"/>
      <c r="Y162" s="155"/>
      <c r="Z162" s="155"/>
      <c r="AA162" s="160"/>
      <c r="AT162" s="161" t="s">
        <v>371</v>
      </c>
      <c r="AU162" s="161" t="s">
        <v>130</v>
      </c>
      <c r="AV162" s="10" t="s">
        <v>130</v>
      </c>
      <c r="AW162" s="10" t="s">
        <v>30</v>
      </c>
      <c r="AX162" s="10" t="s">
        <v>72</v>
      </c>
      <c r="AY162" s="161" t="s">
        <v>164</v>
      </c>
    </row>
    <row r="163" spans="2:65" s="10" customFormat="1" ht="25.5" customHeight="1">
      <c r="B163" s="154"/>
      <c r="C163" s="155"/>
      <c r="D163" s="155"/>
      <c r="E163" s="156" t="s">
        <v>5</v>
      </c>
      <c r="F163" s="253" t="s">
        <v>2099</v>
      </c>
      <c r="G163" s="254"/>
      <c r="H163" s="254"/>
      <c r="I163" s="254"/>
      <c r="J163" s="155"/>
      <c r="K163" s="157">
        <v>3.92</v>
      </c>
      <c r="L163" s="155"/>
      <c r="M163" s="155"/>
      <c r="N163" s="155"/>
      <c r="O163" s="155"/>
      <c r="P163" s="155"/>
      <c r="Q163" s="155"/>
      <c r="R163" s="158"/>
      <c r="T163" s="159"/>
      <c r="U163" s="155"/>
      <c r="V163" s="155"/>
      <c r="W163" s="155"/>
      <c r="X163" s="155"/>
      <c r="Y163" s="155"/>
      <c r="Z163" s="155"/>
      <c r="AA163" s="160"/>
      <c r="AT163" s="161" t="s">
        <v>371</v>
      </c>
      <c r="AU163" s="161" t="s">
        <v>130</v>
      </c>
      <c r="AV163" s="10" t="s">
        <v>130</v>
      </c>
      <c r="AW163" s="10" t="s">
        <v>30</v>
      </c>
      <c r="AX163" s="10" t="s">
        <v>72</v>
      </c>
      <c r="AY163" s="161" t="s">
        <v>164</v>
      </c>
    </row>
    <row r="164" spans="2:65" s="11" customFormat="1" ht="16.5" customHeight="1">
      <c r="B164" s="162"/>
      <c r="C164" s="163"/>
      <c r="D164" s="163"/>
      <c r="E164" s="164" t="s">
        <v>5</v>
      </c>
      <c r="F164" s="255" t="s">
        <v>375</v>
      </c>
      <c r="G164" s="256"/>
      <c r="H164" s="256"/>
      <c r="I164" s="256"/>
      <c r="J164" s="163"/>
      <c r="K164" s="165">
        <v>12.96</v>
      </c>
      <c r="L164" s="163"/>
      <c r="M164" s="163"/>
      <c r="N164" s="163"/>
      <c r="O164" s="163"/>
      <c r="P164" s="163"/>
      <c r="Q164" s="163"/>
      <c r="R164" s="166"/>
      <c r="T164" s="167"/>
      <c r="U164" s="163"/>
      <c r="V164" s="163"/>
      <c r="W164" s="163"/>
      <c r="X164" s="163"/>
      <c r="Y164" s="163"/>
      <c r="Z164" s="163"/>
      <c r="AA164" s="168"/>
      <c r="AT164" s="169" t="s">
        <v>371</v>
      </c>
      <c r="AU164" s="169" t="s">
        <v>130</v>
      </c>
      <c r="AV164" s="11" t="s">
        <v>163</v>
      </c>
      <c r="AW164" s="11" t="s">
        <v>30</v>
      </c>
      <c r="AX164" s="11" t="s">
        <v>80</v>
      </c>
      <c r="AY164" s="169" t="s">
        <v>164</v>
      </c>
    </row>
    <row r="165" spans="2:65" s="1" customFormat="1" ht="25.5" customHeight="1">
      <c r="B165" s="140"/>
      <c r="C165" s="141" t="s">
        <v>216</v>
      </c>
      <c r="D165" s="141" t="s">
        <v>165</v>
      </c>
      <c r="E165" s="142" t="s">
        <v>2100</v>
      </c>
      <c r="F165" s="224" t="s">
        <v>2101</v>
      </c>
      <c r="G165" s="224"/>
      <c r="H165" s="224"/>
      <c r="I165" s="224"/>
      <c r="J165" s="143" t="s">
        <v>368</v>
      </c>
      <c r="K165" s="144">
        <v>12.96</v>
      </c>
      <c r="L165" s="225">
        <v>0</v>
      </c>
      <c r="M165" s="225"/>
      <c r="N165" s="225">
        <f>ROUND(L165*K165,2)</f>
        <v>0</v>
      </c>
      <c r="O165" s="225"/>
      <c r="P165" s="225"/>
      <c r="Q165" s="225"/>
      <c r="R165" s="145"/>
      <c r="T165" s="146" t="s">
        <v>5</v>
      </c>
      <c r="U165" s="43" t="s">
        <v>37</v>
      </c>
      <c r="V165" s="147">
        <v>8.3000000000000004E-2</v>
      </c>
      <c r="W165" s="147">
        <f>V165*K165</f>
        <v>1.0756800000000002</v>
      </c>
      <c r="X165" s="147">
        <v>0</v>
      </c>
      <c r="Y165" s="147">
        <f>X165*K165</f>
        <v>0</v>
      </c>
      <c r="Z165" s="147">
        <v>0</v>
      </c>
      <c r="AA165" s="148">
        <f>Z165*K165</f>
        <v>0</v>
      </c>
      <c r="AR165" s="21" t="s">
        <v>163</v>
      </c>
      <c r="AT165" s="21" t="s">
        <v>165</v>
      </c>
      <c r="AU165" s="21" t="s">
        <v>130</v>
      </c>
      <c r="AY165" s="21" t="s">
        <v>164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1" t="s">
        <v>80</v>
      </c>
      <c r="BK165" s="149">
        <f>ROUND(L165*K165,2)</f>
        <v>0</v>
      </c>
      <c r="BL165" s="21" t="s">
        <v>163</v>
      </c>
      <c r="BM165" s="21" t="s">
        <v>2102</v>
      </c>
    </row>
    <row r="166" spans="2:65" s="10" customFormat="1" ht="25.5" customHeight="1">
      <c r="B166" s="154"/>
      <c r="C166" s="155"/>
      <c r="D166" s="155"/>
      <c r="E166" s="156" t="s">
        <v>5</v>
      </c>
      <c r="F166" s="257" t="s">
        <v>2098</v>
      </c>
      <c r="G166" s="258"/>
      <c r="H166" s="258"/>
      <c r="I166" s="258"/>
      <c r="J166" s="155"/>
      <c r="K166" s="157">
        <v>9.0399999999999991</v>
      </c>
      <c r="L166" s="155"/>
      <c r="M166" s="155"/>
      <c r="N166" s="155"/>
      <c r="O166" s="155"/>
      <c r="P166" s="155"/>
      <c r="Q166" s="155"/>
      <c r="R166" s="158"/>
      <c r="T166" s="159"/>
      <c r="U166" s="155"/>
      <c r="V166" s="155"/>
      <c r="W166" s="155"/>
      <c r="X166" s="155"/>
      <c r="Y166" s="155"/>
      <c r="Z166" s="155"/>
      <c r="AA166" s="160"/>
      <c r="AT166" s="161" t="s">
        <v>371</v>
      </c>
      <c r="AU166" s="161" t="s">
        <v>130</v>
      </c>
      <c r="AV166" s="10" t="s">
        <v>130</v>
      </c>
      <c r="AW166" s="10" t="s">
        <v>30</v>
      </c>
      <c r="AX166" s="10" t="s">
        <v>72</v>
      </c>
      <c r="AY166" s="161" t="s">
        <v>164</v>
      </c>
    </row>
    <row r="167" spans="2:65" s="10" customFormat="1" ht="25.5" customHeight="1">
      <c r="B167" s="154"/>
      <c r="C167" s="155"/>
      <c r="D167" s="155"/>
      <c r="E167" s="156" t="s">
        <v>5</v>
      </c>
      <c r="F167" s="253" t="s">
        <v>2099</v>
      </c>
      <c r="G167" s="254"/>
      <c r="H167" s="254"/>
      <c r="I167" s="254"/>
      <c r="J167" s="155"/>
      <c r="K167" s="157">
        <v>3.92</v>
      </c>
      <c r="L167" s="155"/>
      <c r="M167" s="155"/>
      <c r="N167" s="155"/>
      <c r="O167" s="155"/>
      <c r="P167" s="155"/>
      <c r="Q167" s="155"/>
      <c r="R167" s="158"/>
      <c r="T167" s="159"/>
      <c r="U167" s="155"/>
      <c r="V167" s="155"/>
      <c r="W167" s="155"/>
      <c r="X167" s="155"/>
      <c r="Y167" s="155"/>
      <c r="Z167" s="155"/>
      <c r="AA167" s="160"/>
      <c r="AT167" s="161" t="s">
        <v>371</v>
      </c>
      <c r="AU167" s="161" t="s">
        <v>130</v>
      </c>
      <c r="AV167" s="10" t="s">
        <v>130</v>
      </c>
      <c r="AW167" s="10" t="s">
        <v>30</v>
      </c>
      <c r="AX167" s="10" t="s">
        <v>72</v>
      </c>
      <c r="AY167" s="161" t="s">
        <v>164</v>
      </c>
    </row>
    <row r="168" spans="2:65" s="11" customFormat="1" ht="16.5" customHeight="1">
      <c r="B168" s="162"/>
      <c r="C168" s="163"/>
      <c r="D168" s="163"/>
      <c r="E168" s="164" t="s">
        <v>5</v>
      </c>
      <c r="F168" s="255" t="s">
        <v>375</v>
      </c>
      <c r="G168" s="256"/>
      <c r="H168" s="256"/>
      <c r="I168" s="256"/>
      <c r="J168" s="163"/>
      <c r="K168" s="165">
        <v>12.96</v>
      </c>
      <c r="L168" s="163"/>
      <c r="M168" s="163"/>
      <c r="N168" s="163"/>
      <c r="O168" s="163"/>
      <c r="P168" s="163"/>
      <c r="Q168" s="163"/>
      <c r="R168" s="166"/>
      <c r="T168" s="167"/>
      <c r="U168" s="163"/>
      <c r="V168" s="163"/>
      <c r="W168" s="163"/>
      <c r="X168" s="163"/>
      <c r="Y168" s="163"/>
      <c r="Z168" s="163"/>
      <c r="AA168" s="168"/>
      <c r="AT168" s="169" t="s">
        <v>371</v>
      </c>
      <c r="AU168" s="169" t="s">
        <v>130</v>
      </c>
      <c r="AV168" s="11" t="s">
        <v>163</v>
      </c>
      <c r="AW168" s="11" t="s">
        <v>30</v>
      </c>
      <c r="AX168" s="11" t="s">
        <v>80</v>
      </c>
      <c r="AY168" s="169" t="s">
        <v>164</v>
      </c>
    </row>
    <row r="169" spans="2:65" s="1" customFormat="1" ht="16.5" customHeight="1">
      <c r="B169" s="140"/>
      <c r="C169" s="141" t="s">
        <v>340</v>
      </c>
      <c r="D169" s="141" t="s">
        <v>165</v>
      </c>
      <c r="E169" s="142" t="s">
        <v>2103</v>
      </c>
      <c r="F169" s="224" t="s">
        <v>2104</v>
      </c>
      <c r="G169" s="224"/>
      <c r="H169" s="224"/>
      <c r="I169" s="224"/>
      <c r="J169" s="143" t="s">
        <v>417</v>
      </c>
      <c r="K169" s="144">
        <v>1.0780000000000001</v>
      </c>
      <c r="L169" s="225">
        <v>0</v>
      </c>
      <c r="M169" s="225"/>
      <c r="N169" s="225">
        <f>ROUND(L169*K169,2)</f>
        <v>0</v>
      </c>
      <c r="O169" s="225"/>
      <c r="P169" s="225"/>
      <c r="Q169" s="225"/>
      <c r="R169" s="145"/>
      <c r="T169" s="146" t="s">
        <v>5</v>
      </c>
      <c r="U169" s="43" t="s">
        <v>37</v>
      </c>
      <c r="V169" s="147">
        <v>0.58399999999999996</v>
      </c>
      <c r="W169" s="147">
        <f>V169*K169</f>
        <v>0.629552</v>
      </c>
      <c r="X169" s="147">
        <v>2.2563399999999998</v>
      </c>
      <c r="Y169" s="147">
        <f>X169*K169</f>
        <v>2.4323345199999999</v>
      </c>
      <c r="Z169" s="147">
        <v>0</v>
      </c>
      <c r="AA169" s="148">
        <f>Z169*K169</f>
        <v>0</v>
      </c>
      <c r="AR169" s="21" t="s">
        <v>163</v>
      </c>
      <c r="AT169" s="21" t="s">
        <v>165</v>
      </c>
      <c r="AU169" s="21" t="s">
        <v>130</v>
      </c>
      <c r="AY169" s="21" t="s">
        <v>164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1" t="s">
        <v>80</v>
      </c>
      <c r="BK169" s="149">
        <f>ROUND(L169*K169,2)</f>
        <v>0</v>
      </c>
      <c r="BL169" s="21" t="s">
        <v>163</v>
      </c>
      <c r="BM169" s="21" t="s">
        <v>2105</v>
      </c>
    </row>
    <row r="170" spans="2:65" s="10" customFormat="1" ht="25.5" customHeight="1">
      <c r="B170" s="154"/>
      <c r="C170" s="155"/>
      <c r="D170" s="155"/>
      <c r="E170" s="156" t="s">
        <v>5</v>
      </c>
      <c r="F170" s="257" t="s">
        <v>2106</v>
      </c>
      <c r="G170" s="258"/>
      <c r="H170" s="258"/>
      <c r="I170" s="258"/>
      <c r="J170" s="155"/>
      <c r="K170" s="157">
        <v>0.17199999999999999</v>
      </c>
      <c r="L170" s="155"/>
      <c r="M170" s="155"/>
      <c r="N170" s="155"/>
      <c r="O170" s="155"/>
      <c r="P170" s="155"/>
      <c r="Q170" s="155"/>
      <c r="R170" s="158"/>
      <c r="T170" s="159"/>
      <c r="U170" s="155"/>
      <c r="V170" s="155"/>
      <c r="W170" s="155"/>
      <c r="X170" s="155"/>
      <c r="Y170" s="155"/>
      <c r="Z170" s="155"/>
      <c r="AA170" s="160"/>
      <c r="AT170" s="161" t="s">
        <v>371</v>
      </c>
      <c r="AU170" s="161" t="s">
        <v>130</v>
      </c>
      <c r="AV170" s="10" t="s">
        <v>130</v>
      </c>
      <c r="AW170" s="10" t="s">
        <v>30</v>
      </c>
      <c r="AX170" s="10" t="s">
        <v>72</v>
      </c>
      <c r="AY170" s="161" t="s">
        <v>164</v>
      </c>
    </row>
    <row r="171" spans="2:65" s="10" customFormat="1" ht="25.5" customHeight="1">
      <c r="B171" s="154"/>
      <c r="C171" s="155"/>
      <c r="D171" s="155"/>
      <c r="E171" s="156" t="s">
        <v>5</v>
      </c>
      <c r="F171" s="253" t="s">
        <v>2107</v>
      </c>
      <c r="G171" s="254"/>
      <c r="H171" s="254"/>
      <c r="I171" s="254"/>
      <c r="J171" s="155"/>
      <c r="K171" s="157">
        <v>0.42599999999999999</v>
      </c>
      <c r="L171" s="155"/>
      <c r="M171" s="155"/>
      <c r="N171" s="155"/>
      <c r="O171" s="155"/>
      <c r="P171" s="155"/>
      <c r="Q171" s="155"/>
      <c r="R171" s="158"/>
      <c r="T171" s="159"/>
      <c r="U171" s="155"/>
      <c r="V171" s="155"/>
      <c r="W171" s="155"/>
      <c r="X171" s="155"/>
      <c r="Y171" s="155"/>
      <c r="Z171" s="155"/>
      <c r="AA171" s="160"/>
      <c r="AT171" s="161" t="s">
        <v>371</v>
      </c>
      <c r="AU171" s="161" t="s">
        <v>130</v>
      </c>
      <c r="AV171" s="10" t="s">
        <v>130</v>
      </c>
      <c r="AW171" s="10" t="s">
        <v>30</v>
      </c>
      <c r="AX171" s="10" t="s">
        <v>72</v>
      </c>
      <c r="AY171" s="161" t="s">
        <v>164</v>
      </c>
    </row>
    <row r="172" spans="2:65" s="10" customFormat="1" ht="16.5" customHeight="1">
      <c r="B172" s="154"/>
      <c r="C172" s="155"/>
      <c r="D172" s="155"/>
      <c r="E172" s="156" t="s">
        <v>5</v>
      </c>
      <c r="F172" s="253" t="s">
        <v>2108</v>
      </c>
      <c r="G172" s="254"/>
      <c r="H172" s="254"/>
      <c r="I172" s="254"/>
      <c r="J172" s="155"/>
      <c r="K172" s="157">
        <v>0.48</v>
      </c>
      <c r="L172" s="155"/>
      <c r="M172" s="155"/>
      <c r="N172" s="155"/>
      <c r="O172" s="155"/>
      <c r="P172" s="155"/>
      <c r="Q172" s="155"/>
      <c r="R172" s="158"/>
      <c r="T172" s="159"/>
      <c r="U172" s="155"/>
      <c r="V172" s="155"/>
      <c r="W172" s="155"/>
      <c r="X172" s="155"/>
      <c r="Y172" s="155"/>
      <c r="Z172" s="155"/>
      <c r="AA172" s="160"/>
      <c r="AT172" s="161" t="s">
        <v>371</v>
      </c>
      <c r="AU172" s="161" t="s">
        <v>130</v>
      </c>
      <c r="AV172" s="10" t="s">
        <v>130</v>
      </c>
      <c r="AW172" s="10" t="s">
        <v>30</v>
      </c>
      <c r="AX172" s="10" t="s">
        <v>72</v>
      </c>
      <c r="AY172" s="161" t="s">
        <v>164</v>
      </c>
    </row>
    <row r="173" spans="2:65" s="11" customFormat="1" ht="16.5" customHeight="1">
      <c r="B173" s="162"/>
      <c r="C173" s="163"/>
      <c r="D173" s="163"/>
      <c r="E173" s="164" t="s">
        <v>5</v>
      </c>
      <c r="F173" s="255" t="s">
        <v>375</v>
      </c>
      <c r="G173" s="256"/>
      <c r="H173" s="256"/>
      <c r="I173" s="256"/>
      <c r="J173" s="163"/>
      <c r="K173" s="165">
        <v>1.0780000000000001</v>
      </c>
      <c r="L173" s="163"/>
      <c r="M173" s="163"/>
      <c r="N173" s="163"/>
      <c r="O173" s="163"/>
      <c r="P173" s="163"/>
      <c r="Q173" s="163"/>
      <c r="R173" s="166"/>
      <c r="T173" s="167"/>
      <c r="U173" s="163"/>
      <c r="V173" s="163"/>
      <c r="W173" s="163"/>
      <c r="X173" s="163"/>
      <c r="Y173" s="163"/>
      <c r="Z173" s="163"/>
      <c r="AA173" s="168"/>
      <c r="AT173" s="169" t="s">
        <v>371</v>
      </c>
      <c r="AU173" s="169" t="s">
        <v>130</v>
      </c>
      <c r="AV173" s="11" t="s">
        <v>163</v>
      </c>
      <c r="AW173" s="11" t="s">
        <v>30</v>
      </c>
      <c r="AX173" s="11" t="s">
        <v>80</v>
      </c>
      <c r="AY173" s="169" t="s">
        <v>164</v>
      </c>
    </row>
    <row r="174" spans="2:65" s="1" customFormat="1" ht="16.5" customHeight="1">
      <c r="B174" s="140"/>
      <c r="C174" s="141" t="s">
        <v>800</v>
      </c>
      <c r="D174" s="141" t="s">
        <v>165</v>
      </c>
      <c r="E174" s="142" t="s">
        <v>2109</v>
      </c>
      <c r="F174" s="224" t="s">
        <v>2110</v>
      </c>
      <c r="G174" s="224"/>
      <c r="H174" s="224"/>
      <c r="I174" s="224"/>
      <c r="J174" s="143" t="s">
        <v>368</v>
      </c>
      <c r="K174" s="144">
        <v>7.9359999999999999</v>
      </c>
      <c r="L174" s="225">
        <v>0</v>
      </c>
      <c r="M174" s="225"/>
      <c r="N174" s="225">
        <f>ROUND(L174*K174,2)</f>
        <v>0</v>
      </c>
      <c r="O174" s="225"/>
      <c r="P174" s="225"/>
      <c r="Q174" s="225"/>
      <c r="R174" s="145"/>
      <c r="T174" s="146" t="s">
        <v>5</v>
      </c>
      <c r="U174" s="43" t="s">
        <v>37</v>
      </c>
      <c r="V174" s="147">
        <v>0.27400000000000002</v>
      </c>
      <c r="W174" s="147">
        <f>V174*K174</f>
        <v>2.174464</v>
      </c>
      <c r="X174" s="147">
        <v>2.64E-3</v>
      </c>
      <c r="Y174" s="147">
        <f>X174*K174</f>
        <v>2.0951040000000001E-2</v>
      </c>
      <c r="Z174" s="147">
        <v>0</v>
      </c>
      <c r="AA174" s="148">
        <f>Z174*K174</f>
        <v>0</v>
      </c>
      <c r="AR174" s="21" t="s">
        <v>163</v>
      </c>
      <c r="AT174" s="21" t="s">
        <v>165</v>
      </c>
      <c r="AU174" s="21" t="s">
        <v>130</v>
      </c>
      <c r="AY174" s="21" t="s">
        <v>164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1" t="s">
        <v>80</v>
      </c>
      <c r="BK174" s="149">
        <f>ROUND(L174*K174,2)</f>
        <v>0</v>
      </c>
      <c r="BL174" s="21" t="s">
        <v>163</v>
      </c>
      <c r="BM174" s="21" t="s">
        <v>2111</v>
      </c>
    </row>
    <row r="175" spans="2:65" s="10" customFormat="1" ht="16.5" customHeight="1">
      <c r="B175" s="154"/>
      <c r="C175" s="155"/>
      <c r="D175" s="155"/>
      <c r="E175" s="156" t="s">
        <v>5</v>
      </c>
      <c r="F175" s="257" t="s">
        <v>2112</v>
      </c>
      <c r="G175" s="258"/>
      <c r="H175" s="258"/>
      <c r="I175" s="258"/>
      <c r="J175" s="155"/>
      <c r="K175" s="157">
        <v>1.96</v>
      </c>
      <c r="L175" s="155"/>
      <c r="M175" s="155"/>
      <c r="N175" s="155"/>
      <c r="O175" s="155"/>
      <c r="P175" s="155"/>
      <c r="Q175" s="155"/>
      <c r="R175" s="158"/>
      <c r="T175" s="159"/>
      <c r="U175" s="155"/>
      <c r="V175" s="155"/>
      <c r="W175" s="155"/>
      <c r="X175" s="155"/>
      <c r="Y175" s="155"/>
      <c r="Z175" s="155"/>
      <c r="AA175" s="160"/>
      <c r="AT175" s="161" t="s">
        <v>371</v>
      </c>
      <c r="AU175" s="161" t="s">
        <v>130</v>
      </c>
      <c r="AV175" s="10" t="s">
        <v>130</v>
      </c>
      <c r="AW175" s="10" t="s">
        <v>30</v>
      </c>
      <c r="AX175" s="10" t="s">
        <v>72</v>
      </c>
      <c r="AY175" s="161" t="s">
        <v>164</v>
      </c>
    </row>
    <row r="176" spans="2:65" s="10" customFormat="1" ht="25.5" customHeight="1">
      <c r="B176" s="154"/>
      <c r="C176" s="155"/>
      <c r="D176" s="155"/>
      <c r="E176" s="156" t="s">
        <v>5</v>
      </c>
      <c r="F176" s="253" t="s">
        <v>2113</v>
      </c>
      <c r="G176" s="254"/>
      <c r="H176" s="254"/>
      <c r="I176" s="254"/>
      <c r="J176" s="155"/>
      <c r="K176" s="157">
        <v>3.4159999999999999</v>
      </c>
      <c r="L176" s="155"/>
      <c r="M176" s="155"/>
      <c r="N176" s="155"/>
      <c r="O176" s="155"/>
      <c r="P176" s="155"/>
      <c r="Q176" s="155"/>
      <c r="R176" s="158"/>
      <c r="T176" s="159"/>
      <c r="U176" s="155"/>
      <c r="V176" s="155"/>
      <c r="W176" s="155"/>
      <c r="X176" s="155"/>
      <c r="Y176" s="155"/>
      <c r="Z176" s="155"/>
      <c r="AA176" s="160"/>
      <c r="AT176" s="161" t="s">
        <v>371</v>
      </c>
      <c r="AU176" s="161" t="s">
        <v>130</v>
      </c>
      <c r="AV176" s="10" t="s">
        <v>130</v>
      </c>
      <c r="AW176" s="10" t="s">
        <v>30</v>
      </c>
      <c r="AX176" s="10" t="s">
        <v>72</v>
      </c>
      <c r="AY176" s="161" t="s">
        <v>164</v>
      </c>
    </row>
    <row r="177" spans="2:65" s="10" customFormat="1" ht="25.5" customHeight="1">
      <c r="B177" s="154"/>
      <c r="C177" s="155"/>
      <c r="D177" s="155"/>
      <c r="E177" s="156" t="s">
        <v>5</v>
      </c>
      <c r="F177" s="253" t="s">
        <v>2114</v>
      </c>
      <c r="G177" s="254"/>
      <c r="H177" s="254"/>
      <c r="I177" s="254"/>
      <c r="J177" s="155"/>
      <c r="K177" s="157">
        <v>2.56</v>
      </c>
      <c r="L177" s="155"/>
      <c r="M177" s="155"/>
      <c r="N177" s="155"/>
      <c r="O177" s="155"/>
      <c r="P177" s="155"/>
      <c r="Q177" s="155"/>
      <c r="R177" s="158"/>
      <c r="T177" s="159"/>
      <c r="U177" s="155"/>
      <c r="V177" s="155"/>
      <c r="W177" s="155"/>
      <c r="X177" s="155"/>
      <c r="Y177" s="155"/>
      <c r="Z177" s="155"/>
      <c r="AA177" s="160"/>
      <c r="AT177" s="161" t="s">
        <v>371</v>
      </c>
      <c r="AU177" s="161" t="s">
        <v>130</v>
      </c>
      <c r="AV177" s="10" t="s">
        <v>130</v>
      </c>
      <c r="AW177" s="10" t="s">
        <v>30</v>
      </c>
      <c r="AX177" s="10" t="s">
        <v>72</v>
      </c>
      <c r="AY177" s="161" t="s">
        <v>164</v>
      </c>
    </row>
    <row r="178" spans="2:65" s="11" customFormat="1" ht="16.5" customHeight="1">
      <c r="B178" s="162"/>
      <c r="C178" s="163"/>
      <c r="D178" s="163"/>
      <c r="E178" s="164" t="s">
        <v>5</v>
      </c>
      <c r="F178" s="255" t="s">
        <v>375</v>
      </c>
      <c r="G178" s="256"/>
      <c r="H178" s="256"/>
      <c r="I178" s="256"/>
      <c r="J178" s="163"/>
      <c r="K178" s="165">
        <v>7.9359999999999999</v>
      </c>
      <c r="L178" s="163"/>
      <c r="M178" s="163"/>
      <c r="N178" s="163"/>
      <c r="O178" s="163"/>
      <c r="P178" s="163"/>
      <c r="Q178" s="163"/>
      <c r="R178" s="166"/>
      <c r="T178" s="167"/>
      <c r="U178" s="163"/>
      <c r="V178" s="163"/>
      <c r="W178" s="163"/>
      <c r="X178" s="163"/>
      <c r="Y178" s="163"/>
      <c r="Z178" s="163"/>
      <c r="AA178" s="168"/>
      <c r="AT178" s="169" t="s">
        <v>371</v>
      </c>
      <c r="AU178" s="169" t="s">
        <v>130</v>
      </c>
      <c r="AV178" s="11" t="s">
        <v>163</v>
      </c>
      <c r="AW178" s="11" t="s">
        <v>30</v>
      </c>
      <c r="AX178" s="11" t="s">
        <v>80</v>
      </c>
      <c r="AY178" s="169" t="s">
        <v>164</v>
      </c>
    </row>
    <row r="179" spans="2:65" s="1" customFormat="1" ht="16.5" customHeight="1">
      <c r="B179" s="140"/>
      <c r="C179" s="141" t="s">
        <v>208</v>
      </c>
      <c r="D179" s="141" t="s">
        <v>165</v>
      </c>
      <c r="E179" s="142" t="s">
        <v>2115</v>
      </c>
      <c r="F179" s="224" t="s">
        <v>2116</v>
      </c>
      <c r="G179" s="224"/>
      <c r="H179" s="224"/>
      <c r="I179" s="224"/>
      <c r="J179" s="143" t="s">
        <v>368</v>
      </c>
      <c r="K179" s="144">
        <v>7.9359999999999999</v>
      </c>
      <c r="L179" s="225">
        <v>0</v>
      </c>
      <c r="M179" s="225"/>
      <c r="N179" s="225">
        <f>ROUND(L179*K179,2)</f>
        <v>0</v>
      </c>
      <c r="O179" s="225"/>
      <c r="P179" s="225"/>
      <c r="Q179" s="225"/>
      <c r="R179" s="145"/>
      <c r="T179" s="146" t="s">
        <v>5</v>
      </c>
      <c r="U179" s="43" t="s">
        <v>37</v>
      </c>
      <c r="V179" s="147">
        <v>9.1999999999999998E-2</v>
      </c>
      <c r="W179" s="147">
        <f>V179*K179</f>
        <v>0.73011199999999998</v>
      </c>
      <c r="X179" s="147">
        <v>0</v>
      </c>
      <c r="Y179" s="147">
        <f>X179*K179</f>
        <v>0</v>
      </c>
      <c r="Z179" s="147">
        <v>0</v>
      </c>
      <c r="AA179" s="148">
        <f>Z179*K179</f>
        <v>0</v>
      </c>
      <c r="AR179" s="21" t="s">
        <v>163</v>
      </c>
      <c r="AT179" s="21" t="s">
        <v>165</v>
      </c>
      <c r="AU179" s="21" t="s">
        <v>130</v>
      </c>
      <c r="AY179" s="21" t="s">
        <v>164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1" t="s">
        <v>80</v>
      </c>
      <c r="BK179" s="149">
        <f>ROUND(L179*K179,2)</f>
        <v>0</v>
      </c>
      <c r="BL179" s="21" t="s">
        <v>163</v>
      </c>
      <c r="BM179" s="21" t="s">
        <v>2117</v>
      </c>
    </row>
    <row r="180" spans="2:65" s="10" customFormat="1" ht="16.5" customHeight="1">
      <c r="B180" s="154"/>
      <c r="C180" s="155"/>
      <c r="D180" s="155"/>
      <c r="E180" s="156" t="s">
        <v>5</v>
      </c>
      <c r="F180" s="257" t="s">
        <v>2112</v>
      </c>
      <c r="G180" s="258"/>
      <c r="H180" s="258"/>
      <c r="I180" s="258"/>
      <c r="J180" s="155"/>
      <c r="K180" s="157">
        <v>1.96</v>
      </c>
      <c r="L180" s="155"/>
      <c r="M180" s="155"/>
      <c r="N180" s="155"/>
      <c r="O180" s="155"/>
      <c r="P180" s="155"/>
      <c r="Q180" s="155"/>
      <c r="R180" s="158"/>
      <c r="T180" s="159"/>
      <c r="U180" s="155"/>
      <c r="V180" s="155"/>
      <c r="W180" s="155"/>
      <c r="X180" s="155"/>
      <c r="Y180" s="155"/>
      <c r="Z180" s="155"/>
      <c r="AA180" s="160"/>
      <c r="AT180" s="161" t="s">
        <v>371</v>
      </c>
      <c r="AU180" s="161" t="s">
        <v>130</v>
      </c>
      <c r="AV180" s="10" t="s">
        <v>130</v>
      </c>
      <c r="AW180" s="10" t="s">
        <v>30</v>
      </c>
      <c r="AX180" s="10" t="s">
        <v>72</v>
      </c>
      <c r="AY180" s="161" t="s">
        <v>164</v>
      </c>
    </row>
    <row r="181" spans="2:65" s="10" customFormat="1" ht="25.5" customHeight="1">
      <c r="B181" s="154"/>
      <c r="C181" s="155"/>
      <c r="D181" s="155"/>
      <c r="E181" s="156" t="s">
        <v>5</v>
      </c>
      <c r="F181" s="253" t="s">
        <v>2113</v>
      </c>
      <c r="G181" s="254"/>
      <c r="H181" s="254"/>
      <c r="I181" s="254"/>
      <c r="J181" s="155"/>
      <c r="K181" s="157">
        <v>3.4159999999999999</v>
      </c>
      <c r="L181" s="155"/>
      <c r="M181" s="155"/>
      <c r="N181" s="155"/>
      <c r="O181" s="155"/>
      <c r="P181" s="155"/>
      <c r="Q181" s="155"/>
      <c r="R181" s="158"/>
      <c r="T181" s="159"/>
      <c r="U181" s="155"/>
      <c r="V181" s="155"/>
      <c r="W181" s="155"/>
      <c r="X181" s="155"/>
      <c r="Y181" s="155"/>
      <c r="Z181" s="155"/>
      <c r="AA181" s="160"/>
      <c r="AT181" s="161" t="s">
        <v>371</v>
      </c>
      <c r="AU181" s="161" t="s">
        <v>130</v>
      </c>
      <c r="AV181" s="10" t="s">
        <v>130</v>
      </c>
      <c r="AW181" s="10" t="s">
        <v>30</v>
      </c>
      <c r="AX181" s="10" t="s">
        <v>72</v>
      </c>
      <c r="AY181" s="161" t="s">
        <v>164</v>
      </c>
    </row>
    <row r="182" spans="2:65" s="10" customFormat="1" ht="25.5" customHeight="1">
      <c r="B182" s="154"/>
      <c r="C182" s="155"/>
      <c r="D182" s="155"/>
      <c r="E182" s="156" t="s">
        <v>5</v>
      </c>
      <c r="F182" s="253" t="s">
        <v>2114</v>
      </c>
      <c r="G182" s="254"/>
      <c r="H182" s="254"/>
      <c r="I182" s="254"/>
      <c r="J182" s="155"/>
      <c r="K182" s="157">
        <v>2.56</v>
      </c>
      <c r="L182" s="155"/>
      <c r="M182" s="155"/>
      <c r="N182" s="155"/>
      <c r="O182" s="155"/>
      <c r="P182" s="155"/>
      <c r="Q182" s="155"/>
      <c r="R182" s="158"/>
      <c r="T182" s="159"/>
      <c r="U182" s="155"/>
      <c r="V182" s="155"/>
      <c r="W182" s="155"/>
      <c r="X182" s="155"/>
      <c r="Y182" s="155"/>
      <c r="Z182" s="155"/>
      <c r="AA182" s="160"/>
      <c r="AT182" s="161" t="s">
        <v>371</v>
      </c>
      <c r="AU182" s="161" t="s">
        <v>130</v>
      </c>
      <c r="AV182" s="10" t="s">
        <v>130</v>
      </c>
      <c r="AW182" s="10" t="s">
        <v>30</v>
      </c>
      <c r="AX182" s="10" t="s">
        <v>72</v>
      </c>
      <c r="AY182" s="161" t="s">
        <v>164</v>
      </c>
    </row>
    <row r="183" spans="2:65" s="11" customFormat="1" ht="16.5" customHeight="1">
      <c r="B183" s="162"/>
      <c r="C183" s="163"/>
      <c r="D183" s="163"/>
      <c r="E183" s="164" t="s">
        <v>5</v>
      </c>
      <c r="F183" s="255" t="s">
        <v>375</v>
      </c>
      <c r="G183" s="256"/>
      <c r="H183" s="256"/>
      <c r="I183" s="256"/>
      <c r="J183" s="163"/>
      <c r="K183" s="165">
        <v>7.9359999999999999</v>
      </c>
      <c r="L183" s="163"/>
      <c r="M183" s="163"/>
      <c r="N183" s="163"/>
      <c r="O183" s="163"/>
      <c r="P183" s="163"/>
      <c r="Q183" s="163"/>
      <c r="R183" s="166"/>
      <c r="T183" s="167"/>
      <c r="U183" s="163"/>
      <c r="V183" s="163"/>
      <c r="W183" s="163"/>
      <c r="X183" s="163"/>
      <c r="Y183" s="163"/>
      <c r="Z183" s="163"/>
      <c r="AA183" s="168"/>
      <c r="AT183" s="169" t="s">
        <v>371</v>
      </c>
      <c r="AU183" s="169" t="s">
        <v>130</v>
      </c>
      <c r="AV183" s="11" t="s">
        <v>163</v>
      </c>
      <c r="AW183" s="11" t="s">
        <v>30</v>
      </c>
      <c r="AX183" s="11" t="s">
        <v>80</v>
      </c>
      <c r="AY183" s="169" t="s">
        <v>164</v>
      </c>
    </row>
    <row r="184" spans="2:65" s="9" customFormat="1" ht="29.85" customHeight="1">
      <c r="B184" s="129"/>
      <c r="C184" s="130"/>
      <c r="D184" s="139" t="s">
        <v>362</v>
      </c>
      <c r="E184" s="139"/>
      <c r="F184" s="139"/>
      <c r="G184" s="139"/>
      <c r="H184" s="139"/>
      <c r="I184" s="139"/>
      <c r="J184" s="139"/>
      <c r="K184" s="139"/>
      <c r="L184" s="139"/>
      <c r="M184" s="139"/>
      <c r="N184" s="230">
        <f>BK184</f>
        <v>0</v>
      </c>
      <c r="O184" s="231"/>
      <c r="P184" s="231"/>
      <c r="Q184" s="231"/>
      <c r="R184" s="132"/>
      <c r="T184" s="133"/>
      <c r="U184" s="130"/>
      <c r="V184" s="130"/>
      <c r="W184" s="134">
        <f>SUM(W185:W210)</f>
        <v>94.265000000000015</v>
      </c>
      <c r="X184" s="130"/>
      <c r="Y184" s="134">
        <f>SUM(Y185:Y210)</f>
        <v>5.5649199999999999</v>
      </c>
      <c r="Z184" s="130"/>
      <c r="AA184" s="135">
        <f>SUM(AA185:AA210)</f>
        <v>0</v>
      </c>
      <c r="AR184" s="136" t="s">
        <v>80</v>
      </c>
      <c r="AT184" s="137" t="s">
        <v>71</v>
      </c>
      <c r="AU184" s="137" t="s">
        <v>80</v>
      </c>
      <c r="AY184" s="136" t="s">
        <v>164</v>
      </c>
      <c r="BK184" s="138">
        <f>SUM(BK185:BK210)</f>
        <v>0</v>
      </c>
    </row>
    <row r="185" spans="2:65" s="1" customFormat="1" ht="38.25" customHeight="1">
      <c r="B185" s="140"/>
      <c r="C185" s="141" t="s">
        <v>254</v>
      </c>
      <c r="D185" s="141" t="s">
        <v>165</v>
      </c>
      <c r="E185" s="142" t="s">
        <v>2118</v>
      </c>
      <c r="F185" s="224" t="s">
        <v>2119</v>
      </c>
      <c r="G185" s="224"/>
      <c r="H185" s="224"/>
      <c r="I185" s="224"/>
      <c r="J185" s="143" t="s">
        <v>569</v>
      </c>
      <c r="K185" s="144">
        <v>12</v>
      </c>
      <c r="L185" s="225">
        <v>0</v>
      </c>
      <c r="M185" s="225"/>
      <c r="N185" s="225">
        <f>ROUND(L185*K185,2)</f>
        <v>0</v>
      </c>
      <c r="O185" s="225"/>
      <c r="P185" s="225"/>
      <c r="Q185" s="225"/>
      <c r="R185" s="145"/>
      <c r="T185" s="146" t="s">
        <v>5</v>
      </c>
      <c r="U185" s="43" t="s">
        <v>37</v>
      </c>
      <c r="V185" s="147">
        <v>2.25</v>
      </c>
      <c r="W185" s="147">
        <f>V185*K185</f>
        <v>27</v>
      </c>
      <c r="X185" s="147">
        <v>9.7159999999999996E-2</v>
      </c>
      <c r="Y185" s="147">
        <f>X185*K185</f>
        <v>1.1659199999999998</v>
      </c>
      <c r="Z185" s="147">
        <v>0</v>
      </c>
      <c r="AA185" s="148">
        <f>Z185*K185</f>
        <v>0</v>
      </c>
      <c r="AR185" s="21" t="s">
        <v>163</v>
      </c>
      <c r="AT185" s="21" t="s">
        <v>165</v>
      </c>
      <c r="AU185" s="21" t="s">
        <v>130</v>
      </c>
      <c r="AY185" s="21" t="s">
        <v>164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1" t="s">
        <v>80</v>
      </c>
      <c r="BK185" s="149">
        <f>ROUND(L185*K185,2)</f>
        <v>0</v>
      </c>
      <c r="BL185" s="21" t="s">
        <v>163</v>
      </c>
      <c r="BM185" s="21" t="s">
        <v>2120</v>
      </c>
    </row>
    <row r="186" spans="2:65" s="1" customFormat="1" ht="16.5" customHeight="1">
      <c r="B186" s="140"/>
      <c r="C186" s="170" t="s">
        <v>262</v>
      </c>
      <c r="D186" s="170" t="s">
        <v>508</v>
      </c>
      <c r="E186" s="171" t="s">
        <v>2121</v>
      </c>
      <c r="F186" s="263" t="s">
        <v>2122</v>
      </c>
      <c r="G186" s="263"/>
      <c r="H186" s="263"/>
      <c r="I186" s="263"/>
      <c r="J186" s="172" t="s">
        <v>569</v>
      </c>
      <c r="K186" s="173">
        <v>3</v>
      </c>
      <c r="L186" s="264">
        <v>0</v>
      </c>
      <c r="M186" s="264"/>
      <c r="N186" s="264">
        <f>ROUND(L186*K186,2)</f>
        <v>0</v>
      </c>
      <c r="O186" s="225"/>
      <c r="P186" s="225"/>
      <c r="Q186" s="225"/>
      <c r="R186" s="145"/>
      <c r="T186" s="146" t="s">
        <v>5</v>
      </c>
      <c r="U186" s="43" t="s">
        <v>37</v>
      </c>
      <c r="V186" s="147">
        <v>0</v>
      </c>
      <c r="W186" s="147">
        <f>V186*K186</f>
        <v>0</v>
      </c>
      <c r="X186" s="147">
        <v>0.03</v>
      </c>
      <c r="Y186" s="147">
        <f>X186*K186</f>
        <v>0.09</v>
      </c>
      <c r="Z186" s="147">
        <v>0</v>
      </c>
      <c r="AA186" s="148">
        <f>Z186*K186</f>
        <v>0</v>
      </c>
      <c r="AR186" s="21" t="s">
        <v>340</v>
      </c>
      <c r="AT186" s="21" t="s">
        <v>508</v>
      </c>
      <c r="AU186" s="21" t="s">
        <v>130</v>
      </c>
      <c r="AY186" s="21" t="s">
        <v>164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1" t="s">
        <v>80</v>
      </c>
      <c r="BK186" s="149">
        <f>ROUND(L186*K186,2)</f>
        <v>0</v>
      </c>
      <c r="BL186" s="21" t="s">
        <v>163</v>
      </c>
      <c r="BM186" s="21" t="s">
        <v>2123</v>
      </c>
    </row>
    <row r="187" spans="2:65" s="1" customFormat="1" ht="120" customHeight="1">
      <c r="B187" s="34"/>
      <c r="C187" s="35"/>
      <c r="D187" s="35"/>
      <c r="E187" s="35"/>
      <c r="F187" s="222" t="s">
        <v>2124</v>
      </c>
      <c r="G187" s="223"/>
      <c r="H187" s="223"/>
      <c r="I187" s="223"/>
      <c r="J187" s="35"/>
      <c r="K187" s="35"/>
      <c r="L187" s="35"/>
      <c r="M187" s="35"/>
      <c r="N187" s="35"/>
      <c r="O187" s="35"/>
      <c r="P187" s="35"/>
      <c r="Q187" s="35"/>
      <c r="R187" s="36"/>
      <c r="T187" s="150"/>
      <c r="U187" s="35"/>
      <c r="V187" s="35"/>
      <c r="W187" s="35"/>
      <c r="X187" s="35"/>
      <c r="Y187" s="35"/>
      <c r="Z187" s="35"/>
      <c r="AA187" s="73"/>
      <c r="AT187" s="21" t="s">
        <v>176</v>
      </c>
      <c r="AU187" s="21" t="s">
        <v>130</v>
      </c>
    </row>
    <row r="188" spans="2:65" s="1" customFormat="1" ht="16.5" customHeight="1">
      <c r="B188" s="140"/>
      <c r="C188" s="170" t="s">
        <v>258</v>
      </c>
      <c r="D188" s="170" t="s">
        <v>508</v>
      </c>
      <c r="E188" s="171" t="s">
        <v>2125</v>
      </c>
      <c r="F188" s="263" t="s">
        <v>2122</v>
      </c>
      <c r="G188" s="263"/>
      <c r="H188" s="263"/>
      <c r="I188" s="263"/>
      <c r="J188" s="172" t="s">
        <v>569</v>
      </c>
      <c r="K188" s="173">
        <v>9</v>
      </c>
      <c r="L188" s="264">
        <v>0</v>
      </c>
      <c r="M188" s="264"/>
      <c r="N188" s="264">
        <f>ROUND(L188*K188,2)</f>
        <v>0</v>
      </c>
      <c r="O188" s="225"/>
      <c r="P188" s="225"/>
      <c r="Q188" s="225"/>
      <c r="R188" s="145"/>
      <c r="T188" s="146" t="s">
        <v>5</v>
      </c>
      <c r="U188" s="43" t="s">
        <v>37</v>
      </c>
      <c r="V188" s="147">
        <v>0</v>
      </c>
      <c r="W188" s="147">
        <f>V188*K188</f>
        <v>0</v>
      </c>
      <c r="X188" s="147">
        <v>0.03</v>
      </c>
      <c r="Y188" s="147">
        <f>X188*K188</f>
        <v>0.27</v>
      </c>
      <c r="Z188" s="147">
        <v>0</v>
      </c>
      <c r="AA188" s="148">
        <f>Z188*K188</f>
        <v>0</v>
      </c>
      <c r="AR188" s="21" t="s">
        <v>340</v>
      </c>
      <c r="AT188" s="21" t="s">
        <v>508</v>
      </c>
      <c r="AU188" s="21" t="s">
        <v>130</v>
      </c>
      <c r="AY188" s="21" t="s">
        <v>164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1" t="s">
        <v>80</v>
      </c>
      <c r="BK188" s="149">
        <f>ROUND(L188*K188,2)</f>
        <v>0</v>
      </c>
      <c r="BL188" s="21" t="s">
        <v>163</v>
      </c>
      <c r="BM188" s="21" t="s">
        <v>2126</v>
      </c>
    </row>
    <row r="189" spans="2:65" s="1" customFormat="1" ht="108" customHeight="1">
      <c r="B189" s="34"/>
      <c r="C189" s="35"/>
      <c r="D189" s="35"/>
      <c r="E189" s="35"/>
      <c r="F189" s="222" t="s">
        <v>2127</v>
      </c>
      <c r="G189" s="223"/>
      <c r="H189" s="223"/>
      <c r="I189" s="223"/>
      <c r="J189" s="35"/>
      <c r="K189" s="35"/>
      <c r="L189" s="35"/>
      <c r="M189" s="35"/>
      <c r="N189" s="35"/>
      <c r="O189" s="35"/>
      <c r="P189" s="35"/>
      <c r="Q189" s="35"/>
      <c r="R189" s="36"/>
      <c r="T189" s="150"/>
      <c r="U189" s="35"/>
      <c r="V189" s="35"/>
      <c r="W189" s="35"/>
      <c r="X189" s="35"/>
      <c r="Y189" s="35"/>
      <c r="Z189" s="35"/>
      <c r="AA189" s="73"/>
      <c r="AT189" s="21" t="s">
        <v>176</v>
      </c>
      <c r="AU189" s="21" t="s">
        <v>130</v>
      </c>
    </row>
    <row r="190" spans="2:65" s="1" customFormat="1" ht="38.25" customHeight="1">
      <c r="B190" s="140"/>
      <c r="C190" s="141" t="s">
        <v>10</v>
      </c>
      <c r="D190" s="141" t="s">
        <v>165</v>
      </c>
      <c r="E190" s="142" t="s">
        <v>2128</v>
      </c>
      <c r="F190" s="224" t="s">
        <v>2129</v>
      </c>
      <c r="G190" s="224"/>
      <c r="H190" s="224"/>
      <c r="I190" s="224"/>
      <c r="J190" s="143" t="s">
        <v>569</v>
      </c>
      <c r="K190" s="144">
        <v>8</v>
      </c>
      <c r="L190" s="225">
        <v>0</v>
      </c>
      <c r="M190" s="225"/>
      <c r="N190" s="225">
        <f>ROUND(L190*K190,2)</f>
        <v>0</v>
      </c>
      <c r="O190" s="225"/>
      <c r="P190" s="225"/>
      <c r="Q190" s="225"/>
      <c r="R190" s="145"/>
      <c r="T190" s="146" t="s">
        <v>5</v>
      </c>
      <c r="U190" s="43" t="s">
        <v>37</v>
      </c>
      <c r="V190" s="147">
        <v>1.2829999999999999</v>
      </c>
      <c r="W190" s="147">
        <f>V190*K190</f>
        <v>10.263999999999999</v>
      </c>
      <c r="X190" s="147">
        <v>0</v>
      </c>
      <c r="Y190" s="147">
        <f>X190*K190</f>
        <v>0</v>
      </c>
      <c r="Z190" s="147">
        <v>0</v>
      </c>
      <c r="AA190" s="148">
        <f>Z190*K190</f>
        <v>0</v>
      </c>
      <c r="AR190" s="21" t="s">
        <v>163</v>
      </c>
      <c r="AT190" s="21" t="s">
        <v>165</v>
      </c>
      <c r="AU190" s="21" t="s">
        <v>130</v>
      </c>
      <c r="AY190" s="21" t="s">
        <v>164</v>
      </c>
      <c r="BE190" s="149">
        <f>IF(U190="základní",N190,0)</f>
        <v>0</v>
      </c>
      <c r="BF190" s="149">
        <f>IF(U190="snížená",N190,0)</f>
        <v>0</v>
      </c>
      <c r="BG190" s="149">
        <f>IF(U190="zákl. přenesená",N190,0)</f>
        <v>0</v>
      </c>
      <c r="BH190" s="149">
        <f>IF(U190="sníž. přenesená",N190,0)</f>
        <v>0</v>
      </c>
      <c r="BI190" s="149">
        <f>IF(U190="nulová",N190,0)</f>
        <v>0</v>
      </c>
      <c r="BJ190" s="21" t="s">
        <v>80</v>
      </c>
      <c r="BK190" s="149">
        <f>ROUND(L190*K190,2)</f>
        <v>0</v>
      </c>
      <c r="BL190" s="21" t="s">
        <v>163</v>
      </c>
      <c r="BM190" s="21" t="s">
        <v>2130</v>
      </c>
    </row>
    <row r="191" spans="2:65" s="1" customFormat="1" ht="24" customHeight="1">
      <c r="B191" s="34"/>
      <c r="C191" s="35"/>
      <c r="D191" s="35"/>
      <c r="E191" s="35"/>
      <c r="F191" s="222" t="s">
        <v>2129</v>
      </c>
      <c r="G191" s="223"/>
      <c r="H191" s="223"/>
      <c r="I191" s="223"/>
      <c r="J191" s="35"/>
      <c r="K191" s="35"/>
      <c r="L191" s="35"/>
      <c r="M191" s="35"/>
      <c r="N191" s="35"/>
      <c r="O191" s="35"/>
      <c r="P191" s="35"/>
      <c r="Q191" s="35"/>
      <c r="R191" s="36"/>
      <c r="T191" s="150"/>
      <c r="U191" s="35"/>
      <c r="V191" s="35"/>
      <c r="W191" s="35"/>
      <c r="X191" s="35"/>
      <c r="Y191" s="35"/>
      <c r="Z191" s="35"/>
      <c r="AA191" s="73"/>
      <c r="AT191" s="21" t="s">
        <v>176</v>
      </c>
      <c r="AU191" s="21" t="s">
        <v>130</v>
      </c>
    </row>
    <row r="192" spans="2:65" s="1" customFormat="1" ht="25.5" customHeight="1">
      <c r="B192" s="140"/>
      <c r="C192" s="170" t="s">
        <v>250</v>
      </c>
      <c r="D192" s="170" t="s">
        <v>508</v>
      </c>
      <c r="E192" s="171" t="s">
        <v>2131</v>
      </c>
      <c r="F192" s="263" t="s">
        <v>2132</v>
      </c>
      <c r="G192" s="263"/>
      <c r="H192" s="263"/>
      <c r="I192" s="263"/>
      <c r="J192" s="172" t="s">
        <v>569</v>
      </c>
      <c r="K192" s="173">
        <v>8</v>
      </c>
      <c r="L192" s="264">
        <v>0</v>
      </c>
      <c r="M192" s="264"/>
      <c r="N192" s="264">
        <f>ROUND(L192*K192,2)</f>
        <v>0</v>
      </c>
      <c r="O192" s="225"/>
      <c r="P192" s="225"/>
      <c r="Q192" s="225"/>
      <c r="R192" s="145"/>
      <c r="T192" s="146" t="s">
        <v>5</v>
      </c>
      <c r="U192" s="43" t="s">
        <v>37</v>
      </c>
      <c r="V192" s="147">
        <v>0</v>
      </c>
      <c r="W192" s="147">
        <f>V192*K192</f>
        <v>0</v>
      </c>
      <c r="X192" s="147">
        <v>0.156</v>
      </c>
      <c r="Y192" s="147">
        <f>X192*K192</f>
        <v>1.248</v>
      </c>
      <c r="Z192" s="147">
        <v>0</v>
      </c>
      <c r="AA192" s="148">
        <f>Z192*K192</f>
        <v>0</v>
      </c>
      <c r="AR192" s="21" t="s">
        <v>340</v>
      </c>
      <c r="AT192" s="21" t="s">
        <v>508</v>
      </c>
      <c r="AU192" s="21" t="s">
        <v>130</v>
      </c>
      <c r="AY192" s="21" t="s">
        <v>164</v>
      </c>
      <c r="BE192" s="149">
        <f>IF(U192="základní",N192,0)</f>
        <v>0</v>
      </c>
      <c r="BF192" s="149">
        <f>IF(U192="snížená",N192,0)</f>
        <v>0</v>
      </c>
      <c r="BG192" s="149">
        <f>IF(U192="zákl. přenesená",N192,0)</f>
        <v>0</v>
      </c>
      <c r="BH192" s="149">
        <f>IF(U192="sníž. přenesená",N192,0)</f>
        <v>0</v>
      </c>
      <c r="BI192" s="149">
        <f>IF(U192="nulová",N192,0)</f>
        <v>0</v>
      </c>
      <c r="BJ192" s="21" t="s">
        <v>80</v>
      </c>
      <c r="BK192" s="149">
        <f>ROUND(L192*K192,2)</f>
        <v>0</v>
      </c>
      <c r="BL192" s="21" t="s">
        <v>163</v>
      </c>
      <c r="BM192" s="21" t="s">
        <v>2133</v>
      </c>
    </row>
    <row r="193" spans="2:65" s="1" customFormat="1" ht="144" customHeight="1">
      <c r="B193" s="34"/>
      <c r="C193" s="35"/>
      <c r="D193" s="35"/>
      <c r="E193" s="35"/>
      <c r="F193" s="222" t="s">
        <v>2134</v>
      </c>
      <c r="G193" s="223"/>
      <c r="H193" s="223"/>
      <c r="I193" s="223"/>
      <c r="J193" s="35"/>
      <c r="K193" s="35"/>
      <c r="L193" s="35"/>
      <c r="M193" s="35"/>
      <c r="N193" s="35"/>
      <c r="O193" s="35"/>
      <c r="P193" s="35"/>
      <c r="Q193" s="35"/>
      <c r="R193" s="36"/>
      <c r="T193" s="150"/>
      <c r="U193" s="35"/>
      <c r="V193" s="35"/>
      <c r="W193" s="35"/>
      <c r="X193" s="35"/>
      <c r="Y193" s="35"/>
      <c r="Z193" s="35"/>
      <c r="AA193" s="73"/>
      <c r="AT193" s="21" t="s">
        <v>176</v>
      </c>
      <c r="AU193" s="21" t="s">
        <v>130</v>
      </c>
    </row>
    <row r="194" spans="2:65" s="1" customFormat="1" ht="16.5" customHeight="1">
      <c r="B194" s="140"/>
      <c r="C194" s="141" t="s">
        <v>266</v>
      </c>
      <c r="D194" s="141" t="s">
        <v>165</v>
      </c>
      <c r="E194" s="142" t="s">
        <v>2135</v>
      </c>
      <c r="F194" s="224" t="s">
        <v>2136</v>
      </c>
      <c r="G194" s="224"/>
      <c r="H194" s="224"/>
      <c r="I194" s="224"/>
      <c r="J194" s="143" t="s">
        <v>569</v>
      </c>
      <c r="K194" s="144">
        <v>2</v>
      </c>
      <c r="L194" s="225">
        <v>0</v>
      </c>
      <c r="M194" s="225"/>
      <c r="N194" s="225">
        <f>ROUND(L194*K194,2)</f>
        <v>0</v>
      </c>
      <c r="O194" s="225"/>
      <c r="P194" s="225"/>
      <c r="Q194" s="225"/>
      <c r="R194" s="145"/>
      <c r="T194" s="146" t="s">
        <v>5</v>
      </c>
      <c r="U194" s="43" t="s">
        <v>37</v>
      </c>
      <c r="V194" s="147">
        <v>1.181</v>
      </c>
      <c r="W194" s="147">
        <f>V194*K194</f>
        <v>2.3620000000000001</v>
      </c>
      <c r="X194" s="147">
        <v>0</v>
      </c>
      <c r="Y194" s="147">
        <f>X194*K194</f>
        <v>0</v>
      </c>
      <c r="Z194" s="147">
        <v>0</v>
      </c>
      <c r="AA194" s="148">
        <f>Z194*K194</f>
        <v>0</v>
      </c>
      <c r="AR194" s="21" t="s">
        <v>163</v>
      </c>
      <c r="AT194" s="21" t="s">
        <v>165</v>
      </c>
      <c r="AU194" s="21" t="s">
        <v>130</v>
      </c>
      <c r="AY194" s="21" t="s">
        <v>164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1" t="s">
        <v>80</v>
      </c>
      <c r="BK194" s="149">
        <f>ROUND(L194*K194,2)</f>
        <v>0</v>
      </c>
      <c r="BL194" s="21" t="s">
        <v>163</v>
      </c>
      <c r="BM194" s="21" t="s">
        <v>2137</v>
      </c>
    </row>
    <row r="195" spans="2:65" s="1" customFormat="1" ht="24" customHeight="1">
      <c r="B195" s="34"/>
      <c r="C195" s="35"/>
      <c r="D195" s="35"/>
      <c r="E195" s="35"/>
      <c r="F195" s="222" t="s">
        <v>2138</v>
      </c>
      <c r="G195" s="223"/>
      <c r="H195" s="223"/>
      <c r="I195" s="223"/>
      <c r="J195" s="35"/>
      <c r="K195" s="35"/>
      <c r="L195" s="35"/>
      <c r="M195" s="35"/>
      <c r="N195" s="35"/>
      <c r="O195" s="35"/>
      <c r="P195" s="35"/>
      <c r="Q195" s="35"/>
      <c r="R195" s="36"/>
      <c r="T195" s="150"/>
      <c r="U195" s="35"/>
      <c r="V195" s="35"/>
      <c r="W195" s="35"/>
      <c r="X195" s="35"/>
      <c r="Y195" s="35"/>
      <c r="Z195" s="35"/>
      <c r="AA195" s="73"/>
      <c r="AT195" s="21" t="s">
        <v>176</v>
      </c>
      <c r="AU195" s="21" t="s">
        <v>130</v>
      </c>
    </row>
    <row r="196" spans="2:65" s="1" customFormat="1" ht="16.5" customHeight="1">
      <c r="B196" s="140"/>
      <c r="C196" s="170" t="s">
        <v>270</v>
      </c>
      <c r="D196" s="170" t="s">
        <v>508</v>
      </c>
      <c r="E196" s="171" t="s">
        <v>2139</v>
      </c>
      <c r="F196" s="263" t="s">
        <v>2140</v>
      </c>
      <c r="G196" s="263"/>
      <c r="H196" s="263"/>
      <c r="I196" s="263"/>
      <c r="J196" s="172" t="s">
        <v>569</v>
      </c>
      <c r="K196" s="173">
        <v>2</v>
      </c>
      <c r="L196" s="264">
        <v>0</v>
      </c>
      <c r="M196" s="264"/>
      <c r="N196" s="264">
        <f>ROUND(L196*K196,2)</f>
        <v>0</v>
      </c>
      <c r="O196" s="225"/>
      <c r="P196" s="225"/>
      <c r="Q196" s="225"/>
      <c r="R196" s="145"/>
      <c r="T196" s="146" t="s">
        <v>5</v>
      </c>
      <c r="U196" s="43" t="s">
        <v>37</v>
      </c>
      <c r="V196" s="147">
        <v>0</v>
      </c>
      <c r="W196" s="147">
        <f>V196*K196</f>
        <v>0</v>
      </c>
      <c r="X196" s="147">
        <v>0.156</v>
      </c>
      <c r="Y196" s="147">
        <f>X196*K196</f>
        <v>0.312</v>
      </c>
      <c r="Z196" s="147">
        <v>0</v>
      </c>
      <c r="AA196" s="148">
        <f>Z196*K196</f>
        <v>0</v>
      </c>
      <c r="AR196" s="21" t="s">
        <v>340</v>
      </c>
      <c r="AT196" s="21" t="s">
        <v>508</v>
      </c>
      <c r="AU196" s="21" t="s">
        <v>130</v>
      </c>
      <c r="AY196" s="21" t="s">
        <v>164</v>
      </c>
      <c r="BE196" s="149">
        <f>IF(U196="základní",N196,0)</f>
        <v>0</v>
      </c>
      <c r="BF196" s="149">
        <f>IF(U196="snížená",N196,0)</f>
        <v>0</v>
      </c>
      <c r="BG196" s="149">
        <f>IF(U196="zákl. přenesená",N196,0)</f>
        <v>0</v>
      </c>
      <c r="BH196" s="149">
        <f>IF(U196="sníž. přenesená",N196,0)</f>
        <v>0</v>
      </c>
      <c r="BI196" s="149">
        <f>IF(U196="nulová",N196,0)</f>
        <v>0</v>
      </c>
      <c r="BJ196" s="21" t="s">
        <v>80</v>
      </c>
      <c r="BK196" s="149">
        <f>ROUND(L196*K196,2)</f>
        <v>0</v>
      </c>
      <c r="BL196" s="21" t="s">
        <v>163</v>
      </c>
      <c r="BM196" s="21" t="s">
        <v>2141</v>
      </c>
    </row>
    <row r="197" spans="2:65" s="1" customFormat="1" ht="120" customHeight="1">
      <c r="B197" s="34"/>
      <c r="C197" s="35"/>
      <c r="D197" s="35"/>
      <c r="E197" s="35"/>
      <c r="F197" s="222" t="s">
        <v>2142</v>
      </c>
      <c r="G197" s="223"/>
      <c r="H197" s="223"/>
      <c r="I197" s="223"/>
      <c r="J197" s="35"/>
      <c r="K197" s="35"/>
      <c r="L197" s="35"/>
      <c r="M197" s="35"/>
      <c r="N197" s="35"/>
      <c r="O197" s="35"/>
      <c r="P197" s="35"/>
      <c r="Q197" s="35"/>
      <c r="R197" s="36"/>
      <c r="T197" s="150"/>
      <c r="U197" s="35"/>
      <c r="V197" s="35"/>
      <c r="W197" s="35"/>
      <c r="X197" s="35"/>
      <c r="Y197" s="35"/>
      <c r="Z197" s="35"/>
      <c r="AA197" s="73"/>
      <c r="AT197" s="21" t="s">
        <v>176</v>
      </c>
      <c r="AU197" s="21" t="s">
        <v>130</v>
      </c>
    </row>
    <row r="198" spans="2:65" s="1" customFormat="1" ht="25.5" customHeight="1">
      <c r="B198" s="140"/>
      <c r="C198" s="141" t="s">
        <v>231</v>
      </c>
      <c r="D198" s="141" t="s">
        <v>165</v>
      </c>
      <c r="E198" s="142" t="s">
        <v>2143</v>
      </c>
      <c r="F198" s="224" t="s">
        <v>2144</v>
      </c>
      <c r="G198" s="224"/>
      <c r="H198" s="224"/>
      <c r="I198" s="224"/>
      <c r="J198" s="143" t="s">
        <v>569</v>
      </c>
      <c r="K198" s="144">
        <v>4</v>
      </c>
      <c r="L198" s="225">
        <v>0</v>
      </c>
      <c r="M198" s="225"/>
      <c r="N198" s="225">
        <f>ROUND(L198*K198,2)</f>
        <v>0</v>
      </c>
      <c r="O198" s="225"/>
      <c r="P198" s="225"/>
      <c r="Q198" s="225"/>
      <c r="R198" s="145"/>
      <c r="T198" s="146" t="s">
        <v>5</v>
      </c>
      <c r="U198" s="43" t="s">
        <v>37</v>
      </c>
      <c r="V198" s="147">
        <v>0.41599999999999998</v>
      </c>
      <c r="W198" s="147">
        <f>V198*K198</f>
        <v>1.6639999999999999</v>
      </c>
      <c r="X198" s="147">
        <v>7.2870000000000004E-2</v>
      </c>
      <c r="Y198" s="147">
        <f>X198*K198</f>
        <v>0.29148000000000002</v>
      </c>
      <c r="Z198" s="147">
        <v>0</v>
      </c>
      <c r="AA198" s="148">
        <f>Z198*K198</f>
        <v>0</v>
      </c>
      <c r="AR198" s="21" t="s">
        <v>163</v>
      </c>
      <c r="AT198" s="21" t="s">
        <v>165</v>
      </c>
      <c r="AU198" s="21" t="s">
        <v>130</v>
      </c>
      <c r="AY198" s="21" t="s">
        <v>164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1" t="s">
        <v>80</v>
      </c>
      <c r="BK198" s="149">
        <f>ROUND(L198*K198,2)</f>
        <v>0</v>
      </c>
      <c r="BL198" s="21" t="s">
        <v>163</v>
      </c>
      <c r="BM198" s="21" t="s">
        <v>2145</v>
      </c>
    </row>
    <row r="199" spans="2:65" s="1" customFormat="1" ht="25.5" customHeight="1">
      <c r="B199" s="140"/>
      <c r="C199" s="170" t="s">
        <v>235</v>
      </c>
      <c r="D199" s="170" t="s">
        <v>508</v>
      </c>
      <c r="E199" s="171" t="s">
        <v>2146</v>
      </c>
      <c r="F199" s="263" t="s">
        <v>2147</v>
      </c>
      <c r="G199" s="263"/>
      <c r="H199" s="263"/>
      <c r="I199" s="263"/>
      <c r="J199" s="172" t="s">
        <v>569</v>
      </c>
      <c r="K199" s="173">
        <v>4</v>
      </c>
      <c r="L199" s="264">
        <v>0</v>
      </c>
      <c r="M199" s="264"/>
      <c r="N199" s="264">
        <f>ROUND(L199*K199,2)</f>
        <v>0</v>
      </c>
      <c r="O199" s="225"/>
      <c r="P199" s="225"/>
      <c r="Q199" s="225"/>
      <c r="R199" s="145"/>
      <c r="T199" s="146" t="s">
        <v>5</v>
      </c>
      <c r="U199" s="43" t="s">
        <v>37</v>
      </c>
      <c r="V199" s="147">
        <v>0</v>
      </c>
      <c r="W199" s="147">
        <f>V199*K199</f>
        <v>0</v>
      </c>
      <c r="X199" s="147">
        <v>0.112</v>
      </c>
      <c r="Y199" s="147">
        <f>X199*K199</f>
        <v>0.44800000000000001</v>
      </c>
      <c r="Z199" s="147">
        <v>0</v>
      </c>
      <c r="AA199" s="148">
        <f>Z199*K199</f>
        <v>0</v>
      </c>
      <c r="AR199" s="21" t="s">
        <v>340</v>
      </c>
      <c r="AT199" s="21" t="s">
        <v>508</v>
      </c>
      <c r="AU199" s="21" t="s">
        <v>130</v>
      </c>
      <c r="AY199" s="21" t="s">
        <v>164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1" t="s">
        <v>80</v>
      </c>
      <c r="BK199" s="149">
        <f>ROUND(L199*K199,2)</f>
        <v>0</v>
      </c>
      <c r="BL199" s="21" t="s">
        <v>163</v>
      </c>
      <c r="BM199" s="21" t="s">
        <v>2148</v>
      </c>
    </row>
    <row r="200" spans="2:65" s="1" customFormat="1" ht="120" customHeight="1">
      <c r="B200" s="34"/>
      <c r="C200" s="35"/>
      <c r="D200" s="35"/>
      <c r="E200" s="35"/>
      <c r="F200" s="222" t="s">
        <v>2149</v>
      </c>
      <c r="G200" s="223"/>
      <c r="H200" s="223"/>
      <c r="I200" s="223"/>
      <c r="J200" s="35"/>
      <c r="K200" s="35"/>
      <c r="L200" s="35"/>
      <c r="M200" s="35"/>
      <c r="N200" s="35"/>
      <c r="O200" s="35"/>
      <c r="P200" s="35"/>
      <c r="Q200" s="35"/>
      <c r="R200" s="36"/>
      <c r="T200" s="150"/>
      <c r="U200" s="35"/>
      <c r="V200" s="35"/>
      <c r="W200" s="35"/>
      <c r="X200" s="35"/>
      <c r="Y200" s="35"/>
      <c r="Z200" s="35"/>
      <c r="AA200" s="73"/>
      <c r="AT200" s="21" t="s">
        <v>176</v>
      </c>
      <c r="AU200" s="21" t="s">
        <v>130</v>
      </c>
    </row>
    <row r="201" spans="2:65" s="1" customFormat="1" ht="25.5" customHeight="1">
      <c r="B201" s="140"/>
      <c r="C201" s="141" t="s">
        <v>274</v>
      </c>
      <c r="D201" s="141" t="s">
        <v>165</v>
      </c>
      <c r="E201" s="142" t="s">
        <v>2150</v>
      </c>
      <c r="F201" s="224" t="s">
        <v>2151</v>
      </c>
      <c r="G201" s="224"/>
      <c r="H201" s="224"/>
      <c r="I201" s="224"/>
      <c r="J201" s="143" t="s">
        <v>569</v>
      </c>
      <c r="K201" s="144">
        <v>21</v>
      </c>
      <c r="L201" s="225">
        <v>0</v>
      </c>
      <c r="M201" s="225"/>
      <c r="N201" s="225">
        <f>ROUND(L201*K201,2)</f>
        <v>0</v>
      </c>
      <c r="O201" s="225"/>
      <c r="P201" s="225"/>
      <c r="Q201" s="225"/>
      <c r="R201" s="145"/>
      <c r="T201" s="146" t="s">
        <v>5</v>
      </c>
      <c r="U201" s="43" t="s">
        <v>37</v>
      </c>
      <c r="V201" s="147">
        <v>2.2149999999999999</v>
      </c>
      <c r="W201" s="147">
        <f>V201*K201</f>
        <v>46.515000000000001</v>
      </c>
      <c r="X201" s="147">
        <v>0</v>
      </c>
      <c r="Y201" s="147">
        <f>X201*K201</f>
        <v>0</v>
      </c>
      <c r="Z201" s="147">
        <v>0</v>
      </c>
      <c r="AA201" s="148">
        <f>Z201*K201</f>
        <v>0</v>
      </c>
      <c r="AR201" s="21" t="s">
        <v>163</v>
      </c>
      <c r="AT201" s="21" t="s">
        <v>165</v>
      </c>
      <c r="AU201" s="21" t="s">
        <v>130</v>
      </c>
      <c r="AY201" s="21" t="s">
        <v>164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1" t="s">
        <v>80</v>
      </c>
      <c r="BK201" s="149">
        <f>ROUND(L201*K201,2)</f>
        <v>0</v>
      </c>
      <c r="BL201" s="21" t="s">
        <v>163</v>
      </c>
      <c r="BM201" s="21" t="s">
        <v>2152</v>
      </c>
    </row>
    <row r="202" spans="2:65" s="1" customFormat="1" ht="16.5" customHeight="1">
      <c r="B202" s="140"/>
      <c r="C202" s="170" t="s">
        <v>278</v>
      </c>
      <c r="D202" s="170" t="s">
        <v>508</v>
      </c>
      <c r="E202" s="171" t="s">
        <v>2153</v>
      </c>
      <c r="F202" s="263" t="s">
        <v>2154</v>
      </c>
      <c r="G202" s="263"/>
      <c r="H202" s="263"/>
      <c r="I202" s="263"/>
      <c r="J202" s="172" t="s">
        <v>569</v>
      </c>
      <c r="K202" s="173">
        <v>21</v>
      </c>
      <c r="L202" s="264">
        <v>0</v>
      </c>
      <c r="M202" s="264"/>
      <c r="N202" s="264">
        <f>ROUND(L202*K202,2)</f>
        <v>0</v>
      </c>
      <c r="O202" s="225"/>
      <c r="P202" s="225"/>
      <c r="Q202" s="225"/>
      <c r="R202" s="145"/>
      <c r="T202" s="146" t="s">
        <v>5</v>
      </c>
      <c r="U202" s="43" t="s">
        <v>37</v>
      </c>
      <c r="V202" s="147">
        <v>0</v>
      </c>
      <c r="W202" s="147">
        <f>V202*K202</f>
        <v>0</v>
      </c>
      <c r="X202" s="147">
        <v>7.0000000000000007E-2</v>
      </c>
      <c r="Y202" s="147">
        <f>X202*K202</f>
        <v>1.4700000000000002</v>
      </c>
      <c r="Z202" s="147">
        <v>0</v>
      </c>
      <c r="AA202" s="148">
        <f>Z202*K202</f>
        <v>0</v>
      </c>
      <c r="AR202" s="21" t="s">
        <v>340</v>
      </c>
      <c r="AT202" s="21" t="s">
        <v>508</v>
      </c>
      <c r="AU202" s="21" t="s">
        <v>130</v>
      </c>
      <c r="AY202" s="21" t="s">
        <v>164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1" t="s">
        <v>80</v>
      </c>
      <c r="BK202" s="149">
        <f>ROUND(L202*K202,2)</f>
        <v>0</v>
      </c>
      <c r="BL202" s="21" t="s">
        <v>163</v>
      </c>
      <c r="BM202" s="21" t="s">
        <v>2155</v>
      </c>
    </row>
    <row r="203" spans="2:65" s="1" customFormat="1" ht="36" customHeight="1">
      <c r="B203" s="34"/>
      <c r="C203" s="35"/>
      <c r="D203" s="35"/>
      <c r="E203" s="35"/>
      <c r="F203" s="222" t="s">
        <v>2156</v>
      </c>
      <c r="G203" s="223"/>
      <c r="H203" s="223"/>
      <c r="I203" s="223"/>
      <c r="J203" s="35"/>
      <c r="K203" s="35"/>
      <c r="L203" s="35"/>
      <c r="M203" s="35"/>
      <c r="N203" s="35"/>
      <c r="O203" s="35"/>
      <c r="P203" s="35"/>
      <c r="Q203" s="35"/>
      <c r="R203" s="36"/>
      <c r="T203" s="150"/>
      <c r="U203" s="35"/>
      <c r="V203" s="35"/>
      <c r="W203" s="35"/>
      <c r="X203" s="35"/>
      <c r="Y203" s="35"/>
      <c r="Z203" s="35"/>
      <c r="AA203" s="73"/>
      <c r="AT203" s="21" t="s">
        <v>176</v>
      </c>
      <c r="AU203" s="21" t="s">
        <v>130</v>
      </c>
    </row>
    <row r="204" spans="2:65" s="1" customFormat="1" ht="25.5" customHeight="1">
      <c r="B204" s="140"/>
      <c r="C204" s="141" t="s">
        <v>11</v>
      </c>
      <c r="D204" s="141" t="s">
        <v>165</v>
      </c>
      <c r="E204" s="142" t="s">
        <v>2157</v>
      </c>
      <c r="F204" s="224" t="s">
        <v>2158</v>
      </c>
      <c r="G204" s="224"/>
      <c r="H204" s="224"/>
      <c r="I204" s="224"/>
      <c r="J204" s="143" t="s">
        <v>569</v>
      </c>
      <c r="K204" s="144">
        <v>2</v>
      </c>
      <c r="L204" s="225">
        <v>0</v>
      </c>
      <c r="M204" s="225"/>
      <c r="N204" s="225">
        <f>ROUND(L204*K204,2)</f>
        <v>0</v>
      </c>
      <c r="O204" s="225"/>
      <c r="P204" s="225"/>
      <c r="Q204" s="225"/>
      <c r="R204" s="145"/>
      <c r="T204" s="146" t="s">
        <v>5</v>
      </c>
      <c r="U204" s="43" t="s">
        <v>37</v>
      </c>
      <c r="V204" s="147">
        <v>0.85</v>
      </c>
      <c r="W204" s="147">
        <f>V204*K204</f>
        <v>1.7</v>
      </c>
      <c r="X204" s="147">
        <v>1.16E-3</v>
      </c>
      <c r="Y204" s="147">
        <f>X204*K204</f>
        <v>2.32E-3</v>
      </c>
      <c r="Z204" s="147">
        <v>0</v>
      </c>
      <c r="AA204" s="148">
        <f>Z204*K204</f>
        <v>0</v>
      </c>
      <c r="AR204" s="21" t="s">
        <v>163</v>
      </c>
      <c r="AT204" s="21" t="s">
        <v>165</v>
      </c>
      <c r="AU204" s="21" t="s">
        <v>130</v>
      </c>
      <c r="AY204" s="21" t="s">
        <v>164</v>
      </c>
      <c r="BE204" s="149">
        <f>IF(U204="základní",N204,0)</f>
        <v>0</v>
      </c>
      <c r="BF204" s="149">
        <f>IF(U204="snížená",N204,0)</f>
        <v>0</v>
      </c>
      <c r="BG204" s="149">
        <f>IF(U204="zákl. přenesená",N204,0)</f>
        <v>0</v>
      </c>
      <c r="BH204" s="149">
        <f>IF(U204="sníž. přenesená",N204,0)</f>
        <v>0</v>
      </c>
      <c r="BI204" s="149">
        <f>IF(U204="nulová",N204,0)</f>
        <v>0</v>
      </c>
      <c r="BJ204" s="21" t="s">
        <v>80</v>
      </c>
      <c r="BK204" s="149">
        <f>ROUND(L204*K204,2)</f>
        <v>0</v>
      </c>
      <c r="BL204" s="21" t="s">
        <v>163</v>
      </c>
      <c r="BM204" s="21" t="s">
        <v>2159</v>
      </c>
    </row>
    <row r="205" spans="2:65" s="1" customFormat="1" ht="25.5" customHeight="1">
      <c r="B205" s="140"/>
      <c r="C205" s="170" t="s">
        <v>227</v>
      </c>
      <c r="D205" s="170" t="s">
        <v>508</v>
      </c>
      <c r="E205" s="171" t="s">
        <v>2160</v>
      </c>
      <c r="F205" s="263" t="s">
        <v>2161</v>
      </c>
      <c r="G205" s="263"/>
      <c r="H205" s="263"/>
      <c r="I205" s="263"/>
      <c r="J205" s="172" t="s">
        <v>569</v>
      </c>
      <c r="K205" s="173">
        <v>2</v>
      </c>
      <c r="L205" s="264">
        <v>0</v>
      </c>
      <c r="M205" s="264"/>
      <c r="N205" s="264">
        <f>ROUND(L205*K205,2)</f>
        <v>0</v>
      </c>
      <c r="O205" s="225"/>
      <c r="P205" s="225"/>
      <c r="Q205" s="225"/>
      <c r="R205" s="145"/>
      <c r="T205" s="146" t="s">
        <v>5</v>
      </c>
      <c r="U205" s="43" t="s">
        <v>37</v>
      </c>
      <c r="V205" s="147">
        <v>0</v>
      </c>
      <c r="W205" s="147">
        <f>V205*K205</f>
        <v>0</v>
      </c>
      <c r="X205" s="147">
        <v>7.0000000000000007E-2</v>
      </c>
      <c r="Y205" s="147">
        <f>X205*K205</f>
        <v>0.14000000000000001</v>
      </c>
      <c r="Z205" s="147">
        <v>0</v>
      </c>
      <c r="AA205" s="148">
        <f>Z205*K205</f>
        <v>0</v>
      </c>
      <c r="AR205" s="21" t="s">
        <v>340</v>
      </c>
      <c r="AT205" s="21" t="s">
        <v>508</v>
      </c>
      <c r="AU205" s="21" t="s">
        <v>130</v>
      </c>
      <c r="AY205" s="21" t="s">
        <v>164</v>
      </c>
      <c r="BE205" s="149">
        <f>IF(U205="základní",N205,0)</f>
        <v>0</v>
      </c>
      <c r="BF205" s="149">
        <f>IF(U205="snížená",N205,0)</f>
        <v>0</v>
      </c>
      <c r="BG205" s="149">
        <f>IF(U205="zákl. přenesená",N205,0)</f>
        <v>0</v>
      </c>
      <c r="BH205" s="149">
        <f>IF(U205="sníž. přenesená",N205,0)</f>
        <v>0</v>
      </c>
      <c r="BI205" s="149">
        <f>IF(U205="nulová",N205,0)</f>
        <v>0</v>
      </c>
      <c r="BJ205" s="21" t="s">
        <v>80</v>
      </c>
      <c r="BK205" s="149">
        <f>ROUND(L205*K205,2)</f>
        <v>0</v>
      </c>
      <c r="BL205" s="21" t="s">
        <v>163</v>
      </c>
      <c r="BM205" s="21" t="s">
        <v>2162</v>
      </c>
    </row>
    <row r="206" spans="2:65" s="1" customFormat="1" ht="144" customHeight="1">
      <c r="B206" s="34"/>
      <c r="C206" s="35"/>
      <c r="D206" s="35"/>
      <c r="E206" s="35"/>
      <c r="F206" s="222" t="s">
        <v>2163</v>
      </c>
      <c r="G206" s="223"/>
      <c r="H206" s="223"/>
      <c r="I206" s="223"/>
      <c r="J206" s="35"/>
      <c r="K206" s="35"/>
      <c r="L206" s="35"/>
      <c r="M206" s="35"/>
      <c r="N206" s="35"/>
      <c r="O206" s="35"/>
      <c r="P206" s="35"/>
      <c r="Q206" s="35"/>
      <c r="R206" s="36"/>
      <c r="T206" s="150"/>
      <c r="U206" s="35"/>
      <c r="V206" s="35"/>
      <c r="W206" s="35"/>
      <c r="X206" s="35"/>
      <c r="Y206" s="35"/>
      <c r="Z206" s="35"/>
      <c r="AA206" s="73"/>
      <c r="AT206" s="21" t="s">
        <v>176</v>
      </c>
      <c r="AU206" s="21" t="s">
        <v>130</v>
      </c>
    </row>
    <row r="207" spans="2:65" s="1" customFormat="1" ht="25.5" customHeight="1">
      <c r="B207" s="140"/>
      <c r="C207" s="141" t="s">
        <v>239</v>
      </c>
      <c r="D207" s="141" t="s">
        <v>165</v>
      </c>
      <c r="E207" s="142" t="s">
        <v>2164</v>
      </c>
      <c r="F207" s="224" t="s">
        <v>2165</v>
      </c>
      <c r="G207" s="224"/>
      <c r="H207" s="224"/>
      <c r="I207" s="224"/>
      <c r="J207" s="143" t="s">
        <v>569</v>
      </c>
      <c r="K207" s="144">
        <v>4</v>
      </c>
      <c r="L207" s="225">
        <v>0</v>
      </c>
      <c r="M207" s="225"/>
      <c r="N207" s="225">
        <f>ROUND(L207*K207,2)</f>
        <v>0</v>
      </c>
      <c r="O207" s="225"/>
      <c r="P207" s="225"/>
      <c r="Q207" s="225"/>
      <c r="R207" s="145"/>
      <c r="T207" s="146" t="s">
        <v>5</v>
      </c>
      <c r="U207" s="43" t="s">
        <v>37</v>
      </c>
      <c r="V207" s="147">
        <v>1.19</v>
      </c>
      <c r="W207" s="147">
        <f>V207*K207</f>
        <v>4.76</v>
      </c>
      <c r="X207" s="147">
        <v>1.8E-3</v>
      </c>
      <c r="Y207" s="147">
        <f>X207*K207</f>
        <v>7.1999999999999998E-3</v>
      </c>
      <c r="Z207" s="147">
        <v>0</v>
      </c>
      <c r="AA207" s="148">
        <f>Z207*K207</f>
        <v>0</v>
      </c>
      <c r="AR207" s="21" t="s">
        <v>163</v>
      </c>
      <c r="AT207" s="21" t="s">
        <v>165</v>
      </c>
      <c r="AU207" s="21" t="s">
        <v>130</v>
      </c>
      <c r="AY207" s="21" t="s">
        <v>164</v>
      </c>
      <c r="BE207" s="149">
        <f>IF(U207="základní",N207,0)</f>
        <v>0</v>
      </c>
      <c r="BF207" s="149">
        <f>IF(U207="snížená",N207,0)</f>
        <v>0</v>
      </c>
      <c r="BG207" s="149">
        <f>IF(U207="zákl. přenesená",N207,0)</f>
        <v>0</v>
      </c>
      <c r="BH207" s="149">
        <f>IF(U207="sníž. přenesená",N207,0)</f>
        <v>0</v>
      </c>
      <c r="BI207" s="149">
        <f>IF(U207="nulová",N207,0)</f>
        <v>0</v>
      </c>
      <c r="BJ207" s="21" t="s">
        <v>80</v>
      </c>
      <c r="BK207" s="149">
        <f>ROUND(L207*K207,2)</f>
        <v>0</v>
      </c>
      <c r="BL207" s="21" t="s">
        <v>163</v>
      </c>
      <c r="BM207" s="21" t="s">
        <v>2166</v>
      </c>
    </row>
    <row r="208" spans="2:65" s="1" customFormat="1" ht="24" customHeight="1">
      <c r="B208" s="34"/>
      <c r="C208" s="35"/>
      <c r="D208" s="35"/>
      <c r="E208" s="35"/>
      <c r="F208" s="222" t="s">
        <v>2167</v>
      </c>
      <c r="G208" s="223"/>
      <c r="H208" s="223"/>
      <c r="I208" s="223"/>
      <c r="J208" s="35"/>
      <c r="K208" s="35"/>
      <c r="L208" s="35"/>
      <c r="M208" s="35"/>
      <c r="N208" s="35"/>
      <c r="O208" s="35"/>
      <c r="P208" s="35"/>
      <c r="Q208" s="35"/>
      <c r="R208" s="36"/>
      <c r="T208" s="150"/>
      <c r="U208" s="35"/>
      <c r="V208" s="35"/>
      <c r="W208" s="35"/>
      <c r="X208" s="35"/>
      <c r="Y208" s="35"/>
      <c r="Z208" s="35"/>
      <c r="AA208" s="73"/>
      <c r="AT208" s="21" t="s">
        <v>176</v>
      </c>
      <c r="AU208" s="21" t="s">
        <v>130</v>
      </c>
    </row>
    <row r="209" spans="2:65" s="1" customFormat="1" ht="25.5" customHeight="1">
      <c r="B209" s="140"/>
      <c r="C209" s="170" t="s">
        <v>243</v>
      </c>
      <c r="D209" s="170" t="s">
        <v>508</v>
      </c>
      <c r="E209" s="171" t="s">
        <v>2168</v>
      </c>
      <c r="F209" s="263" t="s">
        <v>2169</v>
      </c>
      <c r="G209" s="263"/>
      <c r="H209" s="263"/>
      <c r="I209" s="263"/>
      <c r="J209" s="172" t="s">
        <v>569</v>
      </c>
      <c r="K209" s="173">
        <v>4</v>
      </c>
      <c r="L209" s="264">
        <v>0</v>
      </c>
      <c r="M209" s="264"/>
      <c r="N209" s="264">
        <f>ROUND(L209*K209,2)</f>
        <v>0</v>
      </c>
      <c r="O209" s="225"/>
      <c r="P209" s="225"/>
      <c r="Q209" s="225"/>
      <c r="R209" s="145"/>
      <c r="T209" s="146" t="s">
        <v>5</v>
      </c>
      <c r="U209" s="43" t="s">
        <v>37</v>
      </c>
      <c r="V209" s="147">
        <v>0</v>
      </c>
      <c r="W209" s="147">
        <f>V209*K209</f>
        <v>0</v>
      </c>
      <c r="X209" s="147">
        <v>0.03</v>
      </c>
      <c r="Y209" s="147">
        <f>X209*K209</f>
        <v>0.12</v>
      </c>
      <c r="Z209" s="147">
        <v>0</v>
      </c>
      <c r="AA209" s="148">
        <f>Z209*K209</f>
        <v>0</v>
      </c>
      <c r="AR209" s="21" t="s">
        <v>340</v>
      </c>
      <c r="AT209" s="21" t="s">
        <v>508</v>
      </c>
      <c r="AU209" s="21" t="s">
        <v>130</v>
      </c>
      <c r="AY209" s="21" t="s">
        <v>164</v>
      </c>
      <c r="BE209" s="149">
        <f>IF(U209="základní",N209,0)</f>
        <v>0</v>
      </c>
      <c r="BF209" s="149">
        <f>IF(U209="snížená",N209,0)</f>
        <v>0</v>
      </c>
      <c r="BG209" s="149">
        <f>IF(U209="zákl. přenesená",N209,0)</f>
        <v>0</v>
      </c>
      <c r="BH209" s="149">
        <f>IF(U209="sníž. přenesená",N209,0)</f>
        <v>0</v>
      </c>
      <c r="BI209" s="149">
        <f>IF(U209="nulová",N209,0)</f>
        <v>0</v>
      </c>
      <c r="BJ209" s="21" t="s">
        <v>80</v>
      </c>
      <c r="BK209" s="149">
        <f>ROUND(L209*K209,2)</f>
        <v>0</v>
      </c>
      <c r="BL209" s="21" t="s">
        <v>163</v>
      </c>
      <c r="BM209" s="21" t="s">
        <v>2170</v>
      </c>
    </row>
    <row r="210" spans="2:65" s="1" customFormat="1" ht="132" customHeight="1">
      <c r="B210" s="34"/>
      <c r="C210" s="35"/>
      <c r="D210" s="35"/>
      <c r="E210" s="35"/>
      <c r="F210" s="222" t="s">
        <v>2171</v>
      </c>
      <c r="G210" s="223"/>
      <c r="H210" s="223"/>
      <c r="I210" s="223"/>
      <c r="J210" s="35"/>
      <c r="K210" s="35"/>
      <c r="L210" s="35"/>
      <c r="M210" s="35"/>
      <c r="N210" s="35"/>
      <c r="O210" s="35"/>
      <c r="P210" s="35"/>
      <c r="Q210" s="35"/>
      <c r="R210" s="36"/>
      <c r="T210" s="101"/>
      <c r="U210" s="55"/>
      <c r="V210" s="55"/>
      <c r="W210" s="55"/>
      <c r="X210" s="55"/>
      <c r="Y210" s="55"/>
      <c r="Z210" s="55"/>
      <c r="AA210" s="57"/>
      <c r="AT210" s="21" t="s">
        <v>176</v>
      </c>
      <c r="AU210" s="21" t="s">
        <v>130</v>
      </c>
    </row>
    <row r="211" spans="2:65" s="1" customFormat="1" ht="6.95" customHeight="1">
      <c r="B211" s="58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</row>
  </sheetData>
  <mergeCells count="21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7:I117"/>
    <mergeCell ref="F118:I118"/>
    <mergeCell ref="F119:I119"/>
    <mergeCell ref="F120:I120"/>
    <mergeCell ref="F121:I121"/>
    <mergeCell ref="L121:M121"/>
    <mergeCell ref="N121:Q121"/>
    <mergeCell ref="F122:I122"/>
    <mergeCell ref="F123:I123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5:I185"/>
    <mergeCell ref="L185:M185"/>
    <mergeCell ref="N185:Q185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L199:M199"/>
    <mergeCell ref="N199:Q199"/>
    <mergeCell ref="F200:I200"/>
    <mergeCell ref="F201:I201"/>
    <mergeCell ref="L201:M201"/>
    <mergeCell ref="N201:Q201"/>
    <mergeCell ref="F202:I202"/>
    <mergeCell ref="L202:M202"/>
    <mergeCell ref="N202:Q202"/>
    <mergeCell ref="H1:K1"/>
    <mergeCell ref="S2:AC2"/>
    <mergeCell ref="F208:I208"/>
    <mergeCell ref="F209:I209"/>
    <mergeCell ref="L209:M209"/>
    <mergeCell ref="N209:Q209"/>
    <mergeCell ref="F210:I210"/>
    <mergeCell ref="N113:Q113"/>
    <mergeCell ref="N114:Q114"/>
    <mergeCell ref="N115:Q115"/>
    <mergeCell ref="N149:Q149"/>
    <mergeCell ref="N184:Q184"/>
    <mergeCell ref="F203:I203"/>
    <mergeCell ref="F204:I204"/>
    <mergeCell ref="L204:M204"/>
    <mergeCell ref="N204:Q204"/>
    <mergeCell ref="F205:I205"/>
    <mergeCell ref="L205:M205"/>
    <mergeCell ref="N205:Q205"/>
    <mergeCell ref="F206:I206"/>
    <mergeCell ref="F207:I207"/>
    <mergeCell ref="L207:M207"/>
    <mergeCell ref="N207:Q207"/>
    <mergeCell ref="F199:I199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4"/>
  <sheetViews>
    <sheetView showGridLines="0" workbookViewId="0">
      <pane ySplit="1" topLeftCell="A58" activePane="bottomLeft" state="frozen"/>
      <selection pane="bottomLeft" activeCell="N213" sqref="N213:Q21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114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2172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N101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ROUND((SUM(BE101:BE102)+SUM(BE120:BE223)), 2)</f>
        <v>0</v>
      </c>
      <c r="I32" s="236"/>
      <c r="J32" s="236"/>
      <c r="K32" s="35"/>
      <c r="L32" s="35"/>
      <c r="M32" s="249">
        <f>ROUND(ROUND((SUM(BE101:BE102)+SUM(BE120:BE223)),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ROUND((SUM(BF101:BF102)+SUM(BF120:BF223)), 2)</f>
        <v>0</v>
      </c>
      <c r="I33" s="236"/>
      <c r="J33" s="236"/>
      <c r="K33" s="35"/>
      <c r="L33" s="35"/>
      <c r="M33" s="249">
        <f>ROUND(ROUND((SUM(BF101:BF102)+SUM(BF120:BF223)),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ROUND((SUM(BG101:BG102)+SUM(BG120:BG223)),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ROUND((SUM(BH101:BH102)+SUM(BH120:BH223)),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ROUND((SUM(BI101:BI102)+SUM(BI120:BI223)),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>801 - SO 801 - Objekt fontány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N120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358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N121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359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N122</f>
        <v>0</v>
      </c>
      <c r="O90" s="244"/>
      <c r="P90" s="244"/>
      <c r="Q90" s="244"/>
      <c r="R90" s="119"/>
    </row>
    <row r="91" spans="2:47" s="7" customFormat="1" ht="19.899999999999999" customHeight="1">
      <c r="B91" s="116"/>
      <c r="C91" s="117"/>
      <c r="D91" s="118" t="s">
        <v>1949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3">
        <f>N153</f>
        <v>0</v>
      </c>
      <c r="O91" s="244"/>
      <c r="P91" s="244"/>
      <c r="Q91" s="244"/>
      <c r="R91" s="119"/>
    </row>
    <row r="92" spans="2:47" s="7" customFormat="1" ht="19.899999999999999" customHeight="1">
      <c r="B92" s="116"/>
      <c r="C92" s="117"/>
      <c r="D92" s="118" t="s">
        <v>1153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3">
        <f>N171</f>
        <v>0</v>
      </c>
      <c r="O92" s="244"/>
      <c r="P92" s="244"/>
      <c r="Q92" s="244"/>
      <c r="R92" s="119"/>
    </row>
    <row r="93" spans="2:47" s="7" customFormat="1" ht="19.899999999999999" customHeight="1">
      <c r="B93" s="116"/>
      <c r="C93" s="117"/>
      <c r="D93" s="118" t="s">
        <v>361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3">
        <f>N175</f>
        <v>0</v>
      </c>
      <c r="O93" s="244"/>
      <c r="P93" s="244"/>
      <c r="Q93" s="244"/>
      <c r="R93" s="119"/>
    </row>
    <row r="94" spans="2:47" s="7" customFormat="1" ht="19.899999999999999" customHeight="1">
      <c r="B94" s="116"/>
      <c r="C94" s="117"/>
      <c r="D94" s="118" t="s">
        <v>1043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3">
        <f>N182</f>
        <v>0</v>
      </c>
      <c r="O94" s="244"/>
      <c r="P94" s="244"/>
      <c r="Q94" s="244"/>
      <c r="R94" s="119"/>
    </row>
    <row r="95" spans="2:47" s="7" customFormat="1" ht="19.899999999999999" customHeight="1">
      <c r="B95" s="116"/>
      <c r="C95" s="117"/>
      <c r="D95" s="118" t="s">
        <v>362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3">
        <f>N198</f>
        <v>0</v>
      </c>
      <c r="O95" s="244"/>
      <c r="P95" s="244"/>
      <c r="Q95" s="244"/>
      <c r="R95" s="119"/>
    </row>
    <row r="96" spans="2:47" s="6" customFormat="1" ht="24.95" customHeight="1">
      <c r="B96" s="112"/>
      <c r="C96" s="113"/>
      <c r="D96" s="114" t="s">
        <v>1044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29">
        <f>N203</f>
        <v>0</v>
      </c>
      <c r="O96" s="242"/>
      <c r="P96" s="242"/>
      <c r="Q96" s="242"/>
      <c r="R96" s="115"/>
    </row>
    <row r="97" spans="2:21" s="7" customFormat="1" ht="19.899999999999999" customHeight="1">
      <c r="B97" s="116"/>
      <c r="C97" s="117"/>
      <c r="D97" s="118" t="s">
        <v>1045</v>
      </c>
      <c r="E97" s="117"/>
      <c r="F97" s="117"/>
      <c r="G97" s="117"/>
      <c r="H97" s="117"/>
      <c r="I97" s="117"/>
      <c r="J97" s="117"/>
      <c r="K97" s="117"/>
      <c r="L97" s="117"/>
      <c r="M97" s="117"/>
      <c r="N97" s="243">
        <f>N204</f>
        <v>0</v>
      </c>
      <c r="O97" s="244"/>
      <c r="P97" s="244"/>
      <c r="Q97" s="244"/>
      <c r="R97" s="119"/>
    </row>
    <row r="98" spans="2:21" s="6" customFormat="1" ht="24.95" customHeight="1">
      <c r="B98" s="112"/>
      <c r="C98" s="113"/>
      <c r="D98" s="114" t="s">
        <v>143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29">
        <f>N219</f>
        <v>0</v>
      </c>
      <c r="O98" s="242"/>
      <c r="P98" s="242"/>
      <c r="Q98" s="242"/>
      <c r="R98" s="115"/>
    </row>
    <row r="99" spans="2:21" s="7" customFormat="1" ht="19.899999999999999" customHeight="1">
      <c r="B99" s="116"/>
      <c r="C99" s="117"/>
      <c r="D99" s="118" t="s">
        <v>146</v>
      </c>
      <c r="E99" s="117"/>
      <c r="F99" s="117"/>
      <c r="G99" s="117"/>
      <c r="H99" s="117"/>
      <c r="I99" s="117"/>
      <c r="J99" s="117"/>
      <c r="K99" s="117"/>
      <c r="L99" s="117"/>
      <c r="M99" s="117"/>
      <c r="N99" s="243">
        <f>N220</f>
        <v>0</v>
      </c>
      <c r="O99" s="244"/>
      <c r="P99" s="244"/>
      <c r="Q99" s="244"/>
      <c r="R99" s="119"/>
    </row>
    <row r="100" spans="2:21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21" s="1" customFormat="1" ht="29.25" customHeight="1">
      <c r="B101" s="34"/>
      <c r="C101" s="111" t="s">
        <v>148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245">
        <v>0</v>
      </c>
      <c r="O101" s="246"/>
      <c r="P101" s="246"/>
      <c r="Q101" s="246"/>
      <c r="R101" s="36"/>
      <c r="T101" s="120"/>
      <c r="U101" s="121" t="s">
        <v>36</v>
      </c>
    </row>
    <row r="102" spans="2:21" s="1" customFormat="1" ht="18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21" s="1" customFormat="1" ht="29.25" customHeight="1">
      <c r="B103" s="34"/>
      <c r="C103" s="102" t="s">
        <v>124</v>
      </c>
      <c r="D103" s="103"/>
      <c r="E103" s="103"/>
      <c r="F103" s="103"/>
      <c r="G103" s="103"/>
      <c r="H103" s="103"/>
      <c r="I103" s="103"/>
      <c r="J103" s="103"/>
      <c r="K103" s="103"/>
      <c r="L103" s="188">
        <f>ROUND(SUM(N88+N101),2)</f>
        <v>0</v>
      </c>
      <c r="M103" s="188"/>
      <c r="N103" s="188"/>
      <c r="O103" s="188"/>
      <c r="P103" s="188"/>
      <c r="Q103" s="188"/>
      <c r="R103" s="36"/>
    </row>
    <row r="104" spans="2:21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8" spans="2:21" s="1" customFormat="1" ht="6.95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21" s="1" customFormat="1" ht="36.950000000000003" customHeight="1">
      <c r="B109" s="34"/>
      <c r="C109" s="205" t="s">
        <v>149</v>
      </c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36"/>
    </row>
    <row r="110" spans="2:21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21" s="1" customFormat="1" ht="30" customHeight="1">
      <c r="B111" s="34"/>
      <c r="C111" s="31" t="s">
        <v>17</v>
      </c>
      <c r="D111" s="35"/>
      <c r="E111" s="35"/>
      <c r="F111" s="237" t="str">
        <f>F6</f>
        <v>JIžní předpolí Písecké brány Komplet</v>
      </c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35"/>
      <c r="R111" s="36"/>
    </row>
    <row r="112" spans="2:21" s="1" customFormat="1" ht="36.950000000000003" customHeight="1">
      <c r="B112" s="34"/>
      <c r="C112" s="68" t="s">
        <v>132</v>
      </c>
      <c r="D112" s="35"/>
      <c r="E112" s="35"/>
      <c r="F112" s="207" t="str">
        <f>F7</f>
        <v>801 - SO 801 - Objekt fontány</v>
      </c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35"/>
      <c r="R112" s="36"/>
    </row>
    <row r="113" spans="2:65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18" customHeight="1">
      <c r="B114" s="34"/>
      <c r="C114" s="31" t="s">
        <v>21</v>
      </c>
      <c r="D114" s="35"/>
      <c r="E114" s="35"/>
      <c r="F114" s="29" t="str">
        <f>F9</f>
        <v xml:space="preserve"> </v>
      </c>
      <c r="G114" s="35"/>
      <c r="H114" s="35"/>
      <c r="I114" s="35"/>
      <c r="J114" s="35"/>
      <c r="K114" s="31" t="s">
        <v>23</v>
      </c>
      <c r="L114" s="35"/>
      <c r="M114" s="239" t="str">
        <f>IF(O9="","",O9)</f>
        <v>1.9.2017</v>
      </c>
      <c r="N114" s="239"/>
      <c r="O114" s="239"/>
      <c r="P114" s="239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5">
      <c r="B116" s="34"/>
      <c r="C116" s="31" t="s">
        <v>25</v>
      </c>
      <c r="D116" s="35"/>
      <c r="E116" s="35"/>
      <c r="F116" s="29" t="str">
        <f>E12</f>
        <v xml:space="preserve"> </v>
      </c>
      <c r="G116" s="35"/>
      <c r="H116" s="35"/>
      <c r="I116" s="35"/>
      <c r="J116" s="35"/>
      <c r="K116" s="31" t="s">
        <v>29</v>
      </c>
      <c r="L116" s="35"/>
      <c r="M116" s="218" t="str">
        <f>E18</f>
        <v xml:space="preserve"> </v>
      </c>
      <c r="N116" s="218"/>
      <c r="O116" s="218"/>
      <c r="P116" s="218"/>
      <c r="Q116" s="218"/>
      <c r="R116" s="36"/>
    </row>
    <row r="117" spans="2:65" s="1" customFormat="1" ht="14.45" customHeight="1">
      <c r="B117" s="34"/>
      <c r="C117" s="31" t="s">
        <v>28</v>
      </c>
      <c r="D117" s="35"/>
      <c r="E117" s="35"/>
      <c r="F117" s="29" t="str">
        <f>IF(E15="","",E15)</f>
        <v xml:space="preserve"> </v>
      </c>
      <c r="G117" s="35"/>
      <c r="H117" s="35"/>
      <c r="I117" s="35"/>
      <c r="J117" s="35"/>
      <c r="K117" s="31" t="s">
        <v>31</v>
      </c>
      <c r="L117" s="35"/>
      <c r="M117" s="218" t="str">
        <f>E21</f>
        <v xml:space="preserve"> </v>
      </c>
      <c r="N117" s="218"/>
      <c r="O117" s="218"/>
      <c r="P117" s="218"/>
      <c r="Q117" s="218"/>
      <c r="R117" s="36"/>
    </row>
    <row r="118" spans="2:65" s="1" customFormat="1" ht="10.3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8" customFormat="1" ht="29.25" customHeight="1">
      <c r="B119" s="122"/>
      <c r="C119" s="123" t="s">
        <v>150</v>
      </c>
      <c r="D119" s="124" t="s">
        <v>151</v>
      </c>
      <c r="E119" s="124" t="s">
        <v>54</v>
      </c>
      <c r="F119" s="240" t="s">
        <v>152</v>
      </c>
      <c r="G119" s="240"/>
      <c r="H119" s="240"/>
      <c r="I119" s="240"/>
      <c r="J119" s="124" t="s">
        <v>153</v>
      </c>
      <c r="K119" s="124" t="s">
        <v>154</v>
      </c>
      <c r="L119" s="240" t="s">
        <v>155</v>
      </c>
      <c r="M119" s="240"/>
      <c r="N119" s="240" t="s">
        <v>138</v>
      </c>
      <c r="O119" s="240"/>
      <c r="P119" s="240"/>
      <c r="Q119" s="241"/>
      <c r="R119" s="125"/>
      <c r="T119" s="75" t="s">
        <v>156</v>
      </c>
      <c r="U119" s="76" t="s">
        <v>36</v>
      </c>
      <c r="V119" s="76" t="s">
        <v>157</v>
      </c>
      <c r="W119" s="76" t="s">
        <v>158</v>
      </c>
      <c r="X119" s="76" t="s">
        <v>159</v>
      </c>
      <c r="Y119" s="76" t="s">
        <v>160</v>
      </c>
      <c r="Z119" s="76" t="s">
        <v>161</v>
      </c>
      <c r="AA119" s="77" t="s">
        <v>162</v>
      </c>
    </row>
    <row r="120" spans="2:65" s="1" customFormat="1" ht="29.25" customHeight="1">
      <c r="B120" s="34"/>
      <c r="C120" s="79" t="s">
        <v>134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226">
        <f>BK120</f>
        <v>0</v>
      </c>
      <c r="O120" s="227"/>
      <c r="P120" s="227"/>
      <c r="Q120" s="227"/>
      <c r="R120" s="36"/>
      <c r="T120" s="78"/>
      <c r="U120" s="50"/>
      <c r="V120" s="50"/>
      <c r="W120" s="126">
        <f>W121+W203+W219</f>
        <v>81.837947999999997</v>
      </c>
      <c r="X120" s="50"/>
      <c r="Y120" s="126">
        <f>Y121+Y203+Y219</f>
        <v>32.318207329999993</v>
      </c>
      <c r="Z120" s="50"/>
      <c r="AA120" s="127">
        <f>AA121+AA203+AA219</f>
        <v>0</v>
      </c>
      <c r="AT120" s="21" t="s">
        <v>71</v>
      </c>
      <c r="AU120" s="21" t="s">
        <v>140</v>
      </c>
      <c r="BK120" s="128">
        <f>BK121+BK203+BK219</f>
        <v>0</v>
      </c>
    </row>
    <row r="121" spans="2:65" s="9" customFormat="1" ht="37.35" customHeight="1">
      <c r="B121" s="129"/>
      <c r="C121" s="130"/>
      <c r="D121" s="131" t="s">
        <v>358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228">
        <f>BK121</f>
        <v>0</v>
      </c>
      <c r="O121" s="229"/>
      <c r="P121" s="229"/>
      <c r="Q121" s="229"/>
      <c r="R121" s="132"/>
      <c r="T121" s="133"/>
      <c r="U121" s="130"/>
      <c r="V121" s="130"/>
      <c r="W121" s="134">
        <f>W122+W153+W171+W175+W182+W198</f>
        <v>58.547947999999998</v>
      </c>
      <c r="X121" s="130"/>
      <c r="Y121" s="134">
        <f>Y122+Y153+Y171+Y175+Y182+Y198</f>
        <v>32.261307329999994</v>
      </c>
      <c r="Z121" s="130"/>
      <c r="AA121" s="135">
        <f>AA122+AA153+AA171+AA175+AA182+AA198</f>
        <v>0</v>
      </c>
      <c r="AR121" s="136" t="s">
        <v>80</v>
      </c>
      <c r="AT121" s="137" t="s">
        <v>71</v>
      </c>
      <c r="AU121" s="137" t="s">
        <v>72</v>
      </c>
      <c r="AY121" s="136" t="s">
        <v>164</v>
      </c>
      <c r="BK121" s="138">
        <f>BK122+BK153+BK171+BK175+BK182+BK198</f>
        <v>0</v>
      </c>
    </row>
    <row r="122" spans="2:65" s="9" customFormat="1" ht="19.899999999999999" customHeight="1">
      <c r="B122" s="129"/>
      <c r="C122" s="130"/>
      <c r="D122" s="139" t="s">
        <v>359</v>
      </c>
      <c r="E122" s="139"/>
      <c r="F122" s="139"/>
      <c r="G122" s="139"/>
      <c r="H122" s="139"/>
      <c r="I122" s="139"/>
      <c r="J122" s="139"/>
      <c r="K122" s="139"/>
      <c r="L122" s="139"/>
      <c r="M122" s="139"/>
      <c r="N122" s="230">
        <f>BK122</f>
        <v>0</v>
      </c>
      <c r="O122" s="231"/>
      <c r="P122" s="231"/>
      <c r="Q122" s="231"/>
      <c r="R122" s="132"/>
      <c r="T122" s="133"/>
      <c r="U122" s="130"/>
      <c r="V122" s="130"/>
      <c r="W122" s="134">
        <f>SUM(W123:W152)</f>
        <v>17.89817</v>
      </c>
      <c r="X122" s="130"/>
      <c r="Y122" s="134">
        <f>SUM(Y123:Y152)</f>
        <v>0</v>
      </c>
      <c r="Z122" s="130"/>
      <c r="AA122" s="135">
        <f>SUM(AA123:AA152)</f>
        <v>0</v>
      </c>
      <c r="AR122" s="136" t="s">
        <v>80</v>
      </c>
      <c r="AT122" s="137" t="s">
        <v>71</v>
      </c>
      <c r="AU122" s="137" t="s">
        <v>80</v>
      </c>
      <c r="AY122" s="136" t="s">
        <v>164</v>
      </c>
      <c r="BK122" s="138">
        <f>SUM(BK123:BK152)</f>
        <v>0</v>
      </c>
    </row>
    <row r="123" spans="2:65" s="1" customFormat="1" ht="25.5" customHeight="1">
      <c r="B123" s="140"/>
      <c r="C123" s="141" t="s">
        <v>80</v>
      </c>
      <c r="D123" s="141" t="s">
        <v>165</v>
      </c>
      <c r="E123" s="142" t="s">
        <v>1154</v>
      </c>
      <c r="F123" s="224" t="s">
        <v>1155</v>
      </c>
      <c r="G123" s="224"/>
      <c r="H123" s="224"/>
      <c r="I123" s="224"/>
      <c r="J123" s="143" t="s">
        <v>417</v>
      </c>
      <c r="K123" s="144">
        <v>9.5709999999999997</v>
      </c>
      <c r="L123" s="225">
        <v>0</v>
      </c>
      <c r="M123" s="225"/>
      <c r="N123" s="225">
        <f>ROUND(L123*K123,2)</f>
        <v>0</v>
      </c>
      <c r="O123" s="225"/>
      <c r="P123" s="225"/>
      <c r="Q123" s="225"/>
      <c r="R123" s="145"/>
      <c r="T123" s="146" t="s">
        <v>5</v>
      </c>
      <c r="U123" s="43" t="s">
        <v>37</v>
      </c>
      <c r="V123" s="147">
        <v>0.871</v>
      </c>
      <c r="W123" s="147">
        <f>V123*K123</f>
        <v>8.3363409999999991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1" t="s">
        <v>163</v>
      </c>
      <c r="AT123" s="21" t="s">
        <v>165</v>
      </c>
      <c r="AU123" s="21" t="s">
        <v>130</v>
      </c>
      <c r="AY123" s="21" t="s">
        <v>164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1" t="s">
        <v>80</v>
      </c>
      <c r="BK123" s="149">
        <f>ROUND(L123*K123,2)</f>
        <v>0</v>
      </c>
      <c r="BL123" s="21" t="s">
        <v>163</v>
      </c>
      <c r="BM123" s="21" t="s">
        <v>2173</v>
      </c>
    </row>
    <row r="124" spans="2:65" s="10" customFormat="1" ht="16.5" customHeight="1">
      <c r="B124" s="154"/>
      <c r="C124" s="155"/>
      <c r="D124" s="155"/>
      <c r="E124" s="156" t="s">
        <v>5</v>
      </c>
      <c r="F124" s="257" t="s">
        <v>2174</v>
      </c>
      <c r="G124" s="258"/>
      <c r="H124" s="258"/>
      <c r="I124" s="258"/>
      <c r="J124" s="155"/>
      <c r="K124" s="157">
        <v>2.145</v>
      </c>
      <c r="L124" s="155"/>
      <c r="M124" s="155"/>
      <c r="N124" s="155"/>
      <c r="O124" s="155"/>
      <c r="P124" s="155"/>
      <c r="Q124" s="155"/>
      <c r="R124" s="158"/>
      <c r="T124" s="159"/>
      <c r="U124" s="155"/>
      <c r="V124" s="155"/>
      <c r="W124" s="155"/>
      <c r="X124" s="155"/>
      <c r="Y124" s="155"/>
      <c r="Z124" s="155"/>
      <c r="AA124" s="160"/>
      <c r="AT124" s="161" t="s">
        <v>371</v>
      </c>
      <c r="AU124" s="161" t="s">
        <v>130</v>
      </c>
      <c r="AV124" s="10" t="s">
        <v>130</v>
      </c>
      <c r="AW124" s="10" t="s">
        <v>30</v>
      </c>
      <c r="AX124" s="10" t="s">
        <v>72</v>
      </c>
      <c r="AY124" s="161" t="s">
        <v>164</v>
      </c>
    </row>
    <row r="125" spans="2:65" s="10" customFormat="1" ht="16.5" customHeight="1">
      <c r="B125" s="154"/>
      <c r="C125" s="155"/>
      <c r="D125" s="155"/>
      <c r="E125" s="156" t="s">
        <v>5</v>
      </c>
      <c r="F125" s="253" t="s">
        <v>2175</v>
      </c>
      <c r="G125" s="254"/>
      <c r="H125" s="254"/>
      <c r="I125" s="254"/>
      <c r="J125" s="155"/>
      <c r="K125" s="157">
        <v>2.831</v>
      </c>
      <c r="L125" s="155"/>
      <c r="M125" s="155"/>
      <c r="N125" s="155"/>
      <c r="O125" s="155"/>
      <c r="P125" s="155"/>
      <c r="Q125" s="155"/>
      <c r="R125" s="158"/>
      <c r="T125" s="159"/>
      <c r="U125" s="155"/>
      <c r="V125" s="155"/>
      <c r="W125" s="155"/>
      <c r="X125" s="155"/>
      <c r="Y125" s="155"/>
      <c r="Z125" s="155"/>
      <c r="AA125" s="160"/>
      <c r="AT125" s="161" t="s">
        <v>371</v>
      </c>
      <c r="AU125" s="161" t="s">
        <v>130</v>
      </c>
      <c r="AV125" s="10" t="s">
        <v>130</v>
      </c>
      <c r="AW125" s="10" t="s">
        <v>30</v>
      </c>
      <c r="AX125" s="10" t="s">
        <v>72</v>
      </c>
      <c r="AY125" s="161" t="s">
        <v>164</v>
      </c>
    </row>
    <row r="126" spans="2:65" s="10" customFormat="1" ht="16.5" customHeight="1">
      <c r="B126" s="154"/>
      <c r="C126" s="155"/>
      <c r="D126" s="155"/>
      <c r="E126" s="156" t="s">
        <v>5</v>
      </c>
      <c r="F126" s="253" t="s">
        <v>2176</v>
      </c>
      <c r="G126" s="254"/>
      <c r="H126" s="254"/>
      <c r="I126" s="254"/>
      <c r="J126" s="155"/>
      <c r="K126" s="157">
        <v>4.5949999999999998</v>
      </c>
      <c r="L126" s="155"/>
      <c r="M126" s="155"/>
      <c r="N126" s="155"/>
      <c r="O126" s="155"/>
      <c r="P126" s="155"/>
      <c r="Q126" s="155"/>
      <c r="R126" s="158"/>
      <c r="T126" s="159"/>
      <c r="U126" s="155"/>
      <c r="V126" s="155"/>
      <c r="W126" s="155"/>
      <c r="X126" s="155"/>
      <c r="Y126" s="155"/>
      <c r="Z126" s="155"/>
      <c r="AA126" s="160"/>
      <c r="AT126" s="161" t="s">
        <v>371</v>
      </c>
      <c r="AU126" s="161" t="s">
        <v>130</v>
      </c>
      <c r="AV126" s="10" t="s">
        <v>130</v>
      </c>
      <c r="AW126" s="10" t="s">
        <v>30</v>
      </c>
      <c r="AX126" s="10" t="s">
        <v>72</v>
      </c>
      <c r="AY126" s="161" t="s">
        <v>164</v>
      </c>
    </row>
    <row r="127" spans="2:65" s="11" customFormat="1" ht="16.5" customHeight="1">
      <c r="B127" s="162"/>
      <c r="C127" s="163"/>
      <c r="D127" s="163"/>
      <c r="E127" s="164" t="s">
        <v>5</v>
      </c>
      <c r="F127" s="255" t="s">
        <v>375</v>
      </c>
      <c r="G127" s="256"/>
      <c r="H127" s="256"/>
      <c r="I127" s="256"/>
      <c r="J127" s="163"/>
      <c r="K127" s="165">
        <v>9.5709999999999997</v>
      </c>
      <c r="L127" s="163"/>
      <c r="M127" s="163"/>
      <c r="N127" s="163"/>
      <c r="O127" s="163"/>
      <c r="P127" s="163"/>
      <c r="Q127" s="163"/>
      <c r="R127" s="166"/>
      <c r="T127" s="167"/>
      <c r="U127" s="163"/>
      <c r="V127" s="163"/>
      <c r="W127" s="163"/>
      <c r="X127" s="163"/>
      <c r="Y127" s="163"/>
      <c r="Z127" s="163"/>
      <c r="AA127" s="168"/>
      <c r="AT127" s="169" t="s">
        <v>371</v>
      </c>
      <c r="AU127" s="169" t="s">
        <v>130</v>
      </c>
      <c r="AV127" s="11" t="s">
        <v>163</v>
      </c>
      <c r="AW127" s="11" t="s">
        <v>30</v>
      </c>
      <c r="AX127" s="11" t="s">
        <v>80</v>
      </c>
      <c r="AY127" s="169" t="s">
        <v>164</v>
      </c>
    </row>
    <row r="128" spans="2:65" s="1" customFormat="1" ht="25.5" customHeight="1">
      <c r="B128" s="140"/>
      <c r="C128" s="141" t="s">
        <v>130</v>
      </c>
      <c r="D128" s="141" t="s">
        <v>165</v>
      </c>
      <c r="E128" s="142" t="s">
        <v>1158</v>
      </c>
      <c r="F128" s="224" t="s">
        <v>1159</v>
      </c>
      <c r="G128" s="224"/>
      <c r="H128" s="224"/>
      <c r="I128" s="224"/>
      <c r="J128" s="143" t="s">
        <v>417</v>
      </c>
      <c r="K128" s="144">
        <v>9.5709999999999997</v>
      </c>
      <c r="L128" s="225">
        <v>0</v>
      </c>
      <c r="M128" s="225"/>
      <c r="N128" s="225">
        <f>ROUND(L128*K128,2)</f>
        <v>0</v>
      </c>
      <c r="O128" s="225"/>
      <c r="P128" s="225"/>
      <c r="Q128" s="225"/>
      <c r="R128" s="145"/>
      <c r="T128" s="146" t="s">
        <v>5</v>
      </c>
      <c r="U128" s="43" t="s">
        <v>37</v>
      </c>
      <c r="V128" s="147">
        <v>0.04</v>
      </c>
      <c r="W128" s="147">
        <f>V128*K128</f>
        <v>0.38284000000000001</v>
      </c>
      <c r="X128" s="147">
        <v>0</v>
      </c>
      <c r="Y128" s="147">
        <f>X128*K128</f>
        <v>0</v>
      </c>
      <c r="Z128" s="147">
        <v>0</v>
      </c>
      <c r="AA128" s="148">
        <f>Z128*K128</f>
        <v>0</v>
      </c>
      <c r="AR128" s="21" t="s">
        <v>163</v>
      </c>
      <c r="AT128" s="21" t="s">
        <v>165</v>
      </c>
      <c r="AU128" s="21" t="s">
        <v>130</v>
      </c>
      <c r="AY128" s="21" t="s">
        <v>164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1" t="s">
        <v>80</v>
      </c>
      <c r="BK128" s="149">
        <f>ROUND(L128*K128,2)</f>
        <v>0</v>
      </c>
      <c r="BL128" s="21" t="s">
        <v>163</v>
      </c>
      <c r="BM128" s="21" t="s">
        <v>2177</v>
      </c>
    </row>
    <row r="129" spans="2:65" s="10" customFormat="1" ht="16.5" customHeight="1">
      <c r="B129" s="154"/>
      <c r="C129" s="155"/>
      <c r="D129" s="155"/>
      <c r="E129" s="156" t="s">
        <v>5</v>
      </c>
      <c r="F129" s="257" t="s">
        <v>2174</v>
      </c>
      <c r="G129" s="258"/>
      <c r="H129" s="258"/>
      <c r="I129" s="258"/>
      <c r="J129" s="155"/>
      <c r="K129" s="157">
        <v>2.145</v>
      </c>
      <c r="L129" s="155"/>
      <c r="M129" s="155"/>
      <c r="N129" s="155"/>
      <c r="O129" s="155"/>
      <c r="P129" s="155"/>
      <c r="Q129" s="155"/>
      <c r="R129" s="158"/>
      <c r="T129" s="159"/>
      <c r="U129" s="155"/>
      <c r="V129" s="155"/>
      <c r="W129" s="155"/>
      <c r="X129" s="155"/>
      <c r="Y129" s="155"/>
      <c r="Z129" s="155"/>
      <c r="AA129" s="160"/>
      <c r="AT129" s="161" t="s">
        <v>371</v>
      </c>
      <c r="AU129" s="161" t="s">
        <v>130</v>
      </c>
      <c r="AV129" s="10" t="s">
        <v>130</v>
      </c>
      <c r="AW129" s="10" t="s">
        <v>30</v>
      </c>
      <c r="AX129" s="10" t="s">
        <v>72</v>
      </c>
      <c r="AY129" s="161" t="s">
        <v>164</v>
      </c>
    </row>
    <row r="130" spans="2:65" s="10" customFormat="1" ht="16.5" customHeight="1">
      <c r="B130" s="154"/>
      <c r="C130" s="155"/>
      <c r="D130" s="155"/>
      <c r="E130" s="156" t="s">
        <v>5</v>
      </c>
      <c r="F130" s="253" t="s">
        <v>2175</v>
      </c>
      <c r="G130" s="254"/>
      <c r="H130" s="254"/>
      <c r="I130" s="254"/>
      <c r="J130" s="155"/>
      <c r="K130" s="157">
        <v>2.831</v>
      </c>
      <c r="L130" s="155"/>
      <c r="M130" s="155"/>
      <c r="N130" s="155"/>
      <c r="O130" s="155"/>
      <c r="P130" s="155"/>
      <c r="Q130" s="155"/>
      <c r="R130" s="158"/>
      <c r="T130" s="159"/>
      <c r="U130" s="155"/>
      <c r="V130" s="155"/>
      <c r="W130" s="155"/>
      <c r="X130" s="155"/>
      <c r="Y130" s="155"/>
      <c r="Z130" s="155"/>
      <c r="AA130" s="160"/>
      <c r="AT130" s="161" t="s">
        <v>371</v>
      </c>
      <c r="AU130" s="161" t="s">
        <v>130</v>
      </c>
      <c r="AV130" s="10" t="s">
        <v>130</v>
      </c>
      <c r="AW130" s="10" t="s">
        <v>30</v>
      </c>
      <c r="AX130" s="10" t="s">
        <v>72</v>
      </c>
      <c r="AY130" s="161" t="s">
        <v>164</v>
      </c>
    </row>
    <row r="131" spans="2:65" s="10" customFormat="1" ht="16.5" customHeight="1">
      <c r="B131" s="154"/>
      <c r="C131" s="155"/>
      <c r="D131" s="155"/>
      <c r="E131" s="156" t="s">
        <v>5</v>
      </c>
      <c r="F131" s="253" t="s">
        <v>2176</v>
      </c>
      <c r="G131" s="254"/>
      <c r="H131" s="254"/>
      <c r="I131" s="254"/>
      <c r="J131" s="155"/>
      <c r="K131" s="157">
        <v>4.5949999999999998</v>
      </c>
      <c r="L131" s="155"/>
      <c r="M131" s="155"/>
      <c r="N131" s="155"/>
      <c r="O131" s="155"/>
      <c r="P131" s="155"/>
      <c r="Q131" s="155"/>
      <c r="R131" s="158"/>
      <c r="T131" s="159"/>
      <c r="U131" s="155"/>
      <c r="V131" s="155"/>
      <c r="W131" s="155"/>
      <c r="X131" s="155"/>
      <c r="Y131" s="155"/>
      <c r="Z131" s="155"/>
      <c r="AA131" s="160"/>
      <c r="AT131" s="161" t="s">
        <v>371</v>
      </c>
      <c r="AU131" s="161" t="s">
        <v>130</v>
      </c>
      <c r="AV131" s="10" t="s">
        <v>130</v>
      </c>
      <c r="AW131" s="10" t="s">
        <v>30</v>
      </c>
      <c r="AX131" s="10" t="s">
        <v>72</v>
      </c>
      <c r="AY131" s="161" t="s">
        <v>164</v>
      </c>
    </row>
    <row r="132" spans="2:65" s="11" customFormat="1" ht="16.5" customHeight="1">
      <c r="B132" s="162"/>
      <c r="C132" s="163"/>
      <c r="D132" s="163"/>
      <c r="E132" s="164" t="s">
        <v>5</v>
      </c>
      <c r="F132" s="255" t="s">
        <v>375</v>
      </c>
      <c r="G132" s="256"/>
      <c r="H132" s="256"/>
      <c r="I132" s="256"/>
      <c r="J132" s="163"/>
      <c r="K132" s="165">
        <v>9.5709999999999997</v>
      </c>
      <c r="L132" s="163"/>
      <c r="M132" s="163"/>
      <c r="N132" s="163"/>
      <c r="O132" s="163"/>
      <c r="P132" s="163"/>
      <c r="Q132" s="163"/>
      <c r="R132" s="166"/>
      <c r="T132" s="167"/>
      <c r="U132" s="163"/>
      <c r="V132" s="163"/>
      <c r="W132" s="163"/>
      <c r="X132" s="163"/>
      <c r="Y132" s="163"/>
      <c r="Z132" s="163"/>
      <c r="AA132" s="168"/>
      <c r="AT132" s="169" t="s">
        <v>371</v>
      </c>
      <c r="AU132" s="169" t="s">
        <v>130</v>
      </c>
      <c r="AV132" s="11" t="s">
        <v>163</v>
      </c>
      <c r="AW132" s="11" t="s">
        <v>30</v>
      </c>
      <c r="AX132" s="11" t="s">
        <v>80</v>
      </c>
      <c r="AY132" s="169" t="s">
        <v>164</v>
      </c>
    </row>
    <row r="133" spans="2:65" s="1" customFormat="1" ht="25.5" customHeight="1">
      <c r="B133" s="140"/>
      <c r="C133" s="141" t="s">
        <v>163</v>
      </c>
      <c r="D133" s="141" t="s">
        <v>165</v>
      </c>
      <c r="E133" s="142" t="s">
        <v>1068</v>
      </c>
      <c r="F133" s="224" t="s">
        <v>1069</v>
      </c>
      <c r="G133" s="224"/>
      <c r="H133" s="224"/>
      <c r="I133" s="224"/>
      <c r="J133" s="143" t="s">
        <v>417</v>
      </c>
      <c r="K133" s="144">
        <v>181.857</v>
      </c>
      <c r="L133" s="225">
        <v>0</v>
      </c>
      <c r="M133" s="225"/>
      <c r="N133" s="225">
        <f>ROUND(L133*K133,2)</f>
        <v>0</v>
      </c>
      <c r="O133" s="225"/>
      <c r="P133" s="225"/>
      <c r="Q133" s="225"/>
      <c r="R133" s="145"/>
      <c r="T133" s="146" t="s">
        <v>5</v>
      </c>
      <c r="U133" s="43" t="s">
        <v>37</v>
      </c>
      <c r="V133" s="147">
        <v>4.5999999999999999E-2</v>
      </c>
      <c r="W133" s="147">
        <f>V133*K133</f>
        <v>8.3654220000000006</v>
      </c>
      <c r="X133" s="147">
        <v>0</v>
      </c>
      <c r="Y133" s="147">
        <f>X133*K133</f>
        <v>0</v>
      </c>
      <c r="Z133" s="147">
        <v>0</v>
      </c>
      <c r="AA133" s="148">
        <f>Z133*K133</f>
        <v>0</v>
      </c>
      <c r="AR133" s="21" t="s">
        <v>163</v>
      </c>
      <c r="AT133" s="21" t="s">
        <v>165</v>
      </c>
      <c r="AU133" s="21" t="s">
        <v>130</v>
      </c>
      <c r="AY133" s="21" t="s">
        <v>164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1" t="s">
        <v>80</v>
      </c>
      <c r="BK133" s="149">
        <f>ROUND(L133*K133,2)</f>
        <v>0</v>
      </c>
      <c r="BL133" s="21" t="s">
        <v>163</v>
      </c>
      <c r="BM133" s="21" t="s">
        <v>2178</v>
      </c>
    </row>
    <row r="134" spans="2:65" s="10" customFormat="1" ht="16.5" customHeight="1">
      <c r="B134" s="154"/>
      <c r="C134" s="155"/>
      <c r="D134" s="155"/>
      <c r="E134" s="156" t="s">
        <v>5</v>
      </c>
      <c r="F134" s="257" t="s">
        <v>2179</v>
      </c>
      <c r="G134" s="258"/>
      <c r="H134" s="258"/>
      <c r="I134" s="258"/>
      <c r="J134" s="155"/>
      <c r="K134" s="157">
        <v>40.755000000000003</v>
      </c>
      <c r="L134" s="155"/>
      <c r="M134" s="155"/>
      <c r="N134" s="155"/>
      <c r="O134" s="155"/>
      <c r="P134" s="155"/>
      <c r="Q134" s="155"/>
      <c r="R134" s="158"/>
      <c r="T134" s="159"/>
      <c r="U134" s="155"/>
      <c r="V134" s="155"/>
      <c r="W134" s="155"/>
      <c r="X134" s="155"/>
      <c r="Y134" s="155"/>
      <c r="Z134" s="155"/>
      <c r="AA134" s="160"/>
      <c r="AT134" s="161" t="s">
        <v>371</v>
      </c>
      <c r="AU134" s="161" t="s">
        <v>130</v>
      </c>
      <c r="AV134" s="10" t="s">
        <v>130</v>
      </c>
      <c r="AW134" s="10" t="s">
        <v>30</v>
      </c>
      <c r="AX134" s="10" t="s">
        <v>72</v>
      </c>
      <c r="AY134" s="161" t="s">
        <v>164</v>
      </c>
    </row>
    <row r="135" spans="2:65" s="10" customFormat="1" ht="16.5" customHeight="1">
      <c r="B135" s="154"/>
      <c r="C135" s="155"/>
      <c r="D135" s="155"/>
      <c r="E135" s="156" t="s">
        <v>5</v>
      </c>
      <c r="F135" s="253" t="s">
        <v>2180</v>
      </c>
      <c r="G135" s="254"/>
      <c r="H135" s="254"/>
      <c r="I135" s="254"/>
      <c r="J135" s="155"/>
      <c r="K135" s="157">
        <v>53.796999999999997</v>
      </c>
      <c r="L135" s="155"/>
      <c r="M135" s="155"/>
      <c r="N135" s="155"/>
      <c r="O135" s="155"/>
      <c r="P135" s="155"/>
      <c r="Q135" s="155"/>
      <c r="R135" s="158"/>
      <c r="T135" s="159"/>
      <c r="U135" s="155"/>
      <c r="V135" s="155"/>
      <c r="W135" s="155"/>
      <c r="X135" s="155"/>
      <c r="Y135" s="155"/>
      <c r="Z135" s="155"/>
      <c r="AA135" s="160"/>
      <c r="AT135" s="161" t="s">
        <v>371</v>
      </c>
      <c r="AU135" s="161" t="s">
        <v>130</v>
      </c>
      <c r="AV135" s="10" t="s">
        <v>130</v>
      </c>
      <c r="AW135" s="10" t="s">
        <v>30</v>
      </c>
      <c r="AX135" s="10" t="s">
        <v>72</v>
      </c>
      <c r="AY135" s="161" t="s">
        <v>164</v>
      </c>
    </row>
    <row r="136" spans="2:65" s="10" customFormat="1" ht="16.5" customHeight="1">
      <c r="B136" s="154"/>
      <c r="C136" s="155"/>
      <c r="D136" s="155"/>
      <c r="E136" s="156" t="s">
        <v>5</v>
      </c>
      <c r="F136" s="253" t="s">
        <v>2181</v>
      </c>
      <c r="G136" s="254"/>
      <c r="H136" s="254"/>
      <c r="I136" s="254"/>
      <c r="J136" s="155"/>
      <c r="K136" s="157">
        <v>87.305000000000007</v>
      </c>
      <c r="L136" s="155"/>
      <c r="M136" s="155"/>
      <c r="N136" s="155"/>
      <c r="O136" s="155"/>
      <c r="P136" s="155"/>
      <c r="Q136" s="155"/>
      <c r="R136" s="158"/>
      <c r="T136" s="159"/>
      <c r="U136" s="155"/>
      <c r="V136" s="155"/>
      <c r="W136" s="155"/>
      <c r="X136" s="155"/>
      <c r="Y136" s="155"/>
      <c r="Z136" s="155"/>
      <c r="AA136" s="160"/>
      <c r="AT136" s="161" t="s">
        <v>371</v>
      </c>
      <c r="AU136" s="161" t="s">
        <v>130</v>
      </c>
      <c r="AV136" s="10" t="s">
        <v>130</v>
      </c>
      <c r="AW136" s="10" t="s">
        <v>30</v>
      </c>
      <c r="AX136" s="10" t="s">
        <v>72</v>
      </c>
      <c r="AY136" s="161" t="s">
        <v>164</v>
      </c>
    </row>
    <row r="137" spans="2:65" s="11" customFormat="1" ht="16.5" customHeight="1">
      <c r="B137" s="162"/>
      <c r="C137" s="163"/>
      <c r="D137" s="163"/>
      <c r="E137" s="164" t="s">
        <v>5</v>
      </c>
      <c r="F137" s="255" t="s">
        <v>375</v>
      </c>
      <c r="G137" s="256"/>
      <c r="H137" s="256"/>
      <c r="I137" s="256"/>
      <c r="J137" s="163"/>
      <c r="K137" s="165">
        <v>181.857</v>
      </c>
      <c r="L137" s="163"/>
      <c r="M137" s="163"/>
      <c r="N137" s="163"/>
      <c r="O137" s="163"/>
      <c r="P137" s="163"/>
      <c r="Q137" s="163"/>
      <c r="R137" s="166"/>
      <c r="T137" s="167"/>
      <c r="U137" s="163"/>
      <c r="V137" s="163"/>
      <c r="W137" s="163"/>
      <c r="X137" s="163"/>
      <c r="Y137" s="163"/>
      <c r="Z137" s="163"/>
      <c r="AA137" s="168"/>
      <c r="AT137" s="169" t="s">
        <v>371</v>
      </c>
      <c r="AU137" s="169" t="s">
        <v>130</v>
      </c>
      <c r="AV137" s="11" t="s">
        <v>163</v>
      </c>
      <c r="AW137" s="11" t="s">
        <v>30</v>
      </c>
      <c r="AX137" s="11" t="s">
        <v>80</v>
      </c>
      <c r="AY137" s="169" t="s">
        <v>164</v>
      </c>
    </row>
    <row r="138" spans="2:65" s="1" customFormat="1" ht="38.25" customHeight="1">
      <c r="B138" s="140"/>
      <c r="C138" s="141" t="s">
        <v>181</v>
      </c>
      <c r="D138" s="141" t="s">
        <v>165</v>
      </c>
      <c r="E138" s="142" t="s">
        <v>1071</v>
      </c>
      <c r="F138" s="224" t="s">
        <v>1072</v>
      </c>
      <c r="G138" s="224"/>
      <c r="H138" s="224"/>
      <c r="I138" s="224"/>
      <c r="J138" s="143" t="s">
        <v>417</v>
      </c>
      <c r="K138" s="144">
        <v>181.857</v>
      </c>
      <c r="L138" s="225">
        <v>0</v>
      </c>
      <c r="M138" s="225"/>
      <c r="N138" s="225">
        <f>ROUND(L138*K138,2)</f>
        <v>0</v>
      </c>
      <c r="O138" s="225"/>
      <c r="P138" s="225"/>
      <c r="Q138" s="225"/>
      <c r="R138" s="145"/>
      <c r="T138" s="146" t="s">
        <v>5</v>
      </c>
      <c r="U138" s="43" t="s">
        <v>37</v>
      </c>
      <c r="V138" s="147">
        <v>4.0000000000000001E-3</v>
      </c>
      <c r="W138" s="147">
        <f>V138*K138</f>
        <v>0.72742799999999996</v>
      </c>
      <c r="X138" s="147">
        <v>0</v>
      </c>
      <c r="Y138" s="147">
        <f>X138*K138</f>
        <v>0</v>
      </c>
      <c r="Z138" s="147">
        <v>0</v>
      </c>
      <c r="AA138" s="148">
        <f>Z138*K138</f>
        <v>0</v>
      </c>
      <c r="AR138" s="21" t="s">
        <v>163</v>
      </c>
      <c r="AT138" s="21" t="s">
        <v>165</v>
      </c>
      <c r="AU138" s="21" t="s">
        <v>130</v>
      </c>
      <c r="AY138" s="21" t="s">
        <v>164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1" t="s">
        <v>80</v>
      </c>
      <c r="BK138" s="149">
        <f>ROUND(L138*K138,2)</f>
        <v>0</v>
      </c>
      <c r="BL138" s="21" t="s">
        <v>163</v>
      </c>
      <c r="BM138" s="21" t="s">
        <v>2182</v>
      </c>
    </row>
    <row r="139" spans="2:65" s="10" customFormat="1" ht="16.5" customHeight="1">
      <c r="B139" s="154"/>
      <c r="C139" s="155"/>
      <c r="D139" s="155"/>
      <c r="E139" s="156" t="s">
        <v>5</v>
      </c>
      <c r="F139" s="257" t="s">
        <v>2179</v>
      </c>
      <c r="G139" s="258"/>
      <c r="H139" s="258"/>
      <c r="I139" s="258"/>
      <c r="J139" s="155"/>
      <c r="K139" s="157">
        <v>40.755000000000003</v>
      </c>
      <c r="L139" s="155"/>
      <c r="M139" s="155"/>
      <c r="N139" s="155"/>
      <c r="O139" s="155"/>
      <c r="P139" s="155"/>
      <c r="Q139" s="155"/>
      <c r="R139" s="158"/>
      <c r="T139" s="159"/>
      <c r="U139" s="155"/>
      <c r="V139" s="155"/>
      <c r="W139" s="155"/>
      <c r="X139" s="155"/>
      <c r="Y139" s="155"/>
      <c r="Z139" s="155"/>
      <c r="AA139" s="160"/>
      <c r="AT139" s="161" t="s">
        <v>371</v>
      </c>
      <c r="AU139" s="161" t="s">
        <v>130</v>
      </c>
      <c r="AV139" s="10" t="s">
        <v>130</v>
      </c>
      <c r="AW139" s="10" t="s">
        <v>30</v>
      </c>
      <c r="AX139" s="10" t="s">
        <v>72</v>
      </c>
      <c r="AY139" s="161" t="s">
        <v>164</v>
      </c>
    </row>
    <row r="140" spans="2:65" s="10" customFormat="1" ht="16.5" customHeight="1">
      <c r="B140" s="154"/>
      <c r="C140" s="155"/>
      <c r="D140" s="155"/>
      <c r="E140" s="156" t="s">
        <v>5</v>
      </c>
      <c r="F140" s="253" t="s">
        <v>2180</v>
      </c>
      <c r="G140" s="254"/>
      <c r="H140" s="254"/>
      <c r="I140" s="254"/>
      <c r="J140" s="155"/>
      <c r="K140" s="157">
        <v>53.796999999999997</v>
      </c>
      <c r="L140" s="155"/>
      <c r="M140" s="155"/>
      <c r="N140" s="155"/>
      <c r="O140" s="155"/>
      <c r="P140" s="155"/>
      <c r="Q140" s="155"/>
      <c r="R140" s="158"/>
      <c r="T140" s="159"/>
      <c r="U140" s="155"/>
      <c r="V140" s="155"/>
      <c r="W140" s="155"/>
      <c r="X140" s="155"/>
      <c r="Y140" s="155"/>
      <c r="Z140" s="155"/>
      <c r="AA140" s="160"/>
      <c r="AT140" s="161" t="s">
        <v>371</v>
      </c>
      <c r="AU140" s="161" t="s">
        <v>130</v>
      </c>
      <c r="AV140" s="10" t="s">
        <v>130</v>
      </c>
      <c r="AW140" s="10" t="s">
        <v>30</v>
      </c>
      <c r="AX140" s="10" t="s">
        <v>72</v>
      </c>
      <c r="AY140" s="161" t="s">
        <v>164</v>
      </c>
    </row>
    <row r="141" spans="2:65" s="10" customFormat="1" ht="16.5" customHeight="1">
      <c r="B141" s="154"/>
      <c r="C141" s="155"/>
      <c r="D141" s="155"/>
      <c r="E141" s="156" t="s">
        <v>5</v>
      </c>
      <c r="F141" s="253" t="s">
        <v>2181</v>
      </c>
      <c r="G141" s="254"/>
      <c r="H141" s="254"/>
      <c r="I141" s="254"/>
      <c r="J141" s="155"/>
      <c r="K141" s="157">
        <v>87.305000000000007</v>
      </c>
      <c r="L141" s="155"/>
      <c r="M141" s="155"/>
      <c r="N141" s="155"/>
      <c r="O141" s="155"/>
      <c r="P141" s="155"/>
      <c r="Q141" s="155"/>
      <c r="R141" s="158"/>
      <c r="T141" s="159"/>
      <c r="U141" s="155"/>
      <c r="V141" s="155"/>
      <c r="W141" s="155"/>
      <c r="X141" s="155"/>
      <c r="Y141" s="155"/>
      <c r="Z141" s="155"/>
      <c r="AA141" s="160"/>
      <c r="AT141" s="161" t="s">
        <v>371</v>
      </c>
      <c r="AU141" s="161" t="s">
        <v>130</v>
      </c>
      <c r="AV141" s="10" t="s">
        <v>130</v>
      </c>
      <c r="AW141" s="10" t="s">
        <v>30</v>
      </c>
      <c r="AX141" s="10" t="s">
        <v>72</v>
      </c>
      <c r="AY141" s="161" t="s">
        <v>164</v>
      </c>
    </row>
    <row r="142" spans="2:65" s="11" customFormat="1" ht="16.5" customHeight="1">
      <c r="B142" s="162"/>
      <c r="C142" s="163"/>
      <c r="D142" s="163"/>
      <c r="E142" s="164" t="s">
        <v>5</v>
      </c>
      <c r="F142" s="255" t="s">
        <v>375</v>
      </c>
      <c r="G142" s="256"/>
      <c r="H142" s="256"/>
      <c r="I142" s="256"/>
      <c r="J142" s="163"/>
      <c r="K142" s="165">
        <v>181.857</v>
      </c>
      <c r="L142" s="163"/>
      <c r="M142" s="163"/>
      <c r="N142" s="163"/>
      <c r="O142" s="163"/>
      <c r="P142" s="163"/>
      <c r="Q142" s="163"/>
      <c r="R142" s="166"/>
      <c r="T142" s="167"/>
      <c r="U142" s="163"/>
      <c r="V142" s="163"/>
      <c r="W142" s="163"/>
      <c r="X142" s="163"/>
      <c r="Y142" s="163"/>
      <c r="Z142" s="163"/>
      <c r="AA142" s="168"/>
      <c r="AT142" s="169" t="s">
        <v>371</v>
      </c>
      <c r="AU142" s="169" t="s">
        <v>130</v>
      </c>
      <c r="AV142" s="11" t="s">
        <v>163</v>
      </c>
      <c r="AW142" s="11" t="s">
        <v>30</v>
      </c>
      <c r="AX142" s="11" t="s">
        <v>80</v>
      </c>
      <c r="AY142" s="169" t="s">
        <v>164</v>
      </c>
    </row>
    <row r="143" spans="2:65" s="1" customFormat="1" ht="16.5" customHeight="1">
      <c r="B143" s="140"/>
      <c r="C143" s="141" t="s">
        <v>721</v>
      </c>
      <c r="D143" s="141" t="s">
        <v>165</v>
      </c>
      <c r="E143" s="142" t="s">
        <v>443</v>
      </c>
      <c r="F143" s="224" t="s">
        <v>444</v>
      </c>
      <c r="G143" s="224"/>
      <c r="H143" s="224"/>
      <c r="I143" s="224"/>
      <c r="J143" s="143" t="s">
        <v>417</v>
      </c>
      <c r="K143" s="144">
        <v>9.5709999999999997</v>
      </c>
      <c r="L143" s="225">
        <v>0</v>
      </c>
      <c r="M143" s="225"/>
      <c r="N143" s="225">
        <f>ROUND(L143*K143,2)</f>
        <v>0</v>
      </c>
      <c r="O143" s="225"/>
      <c r="P143" s="225"/>
      <c r="Q143" s="225"/>
      <c r="R143" s="145"/>
      <c r="T143" s="146" t="s">
        <v>5</v>
      </c>
      <c r="U143" s="43" t="s">
        <v>37</v>
      </c>
      <c r="V143" s="147">
        <v>8.9999999999999993E-3</v>
      </c>
      <c r="W143" s="147">
        <f>V143*K143</f>
        <v>8.6138999999999993E-2</v>
      </c>
      <c r="X143" s="147">
        <v>0</v>
      </c>
      <c r="Y143" s="147">
        <f>X143*K143</f>
        <v>0</v>
      </c>
      <c r="Z143" s="147">
        <v>0</v>
      </c>
      <c r="AA143" s="148">
        <f>Z143*K143</f>
        <v>0</v>
      </c>
      <c r="AR143" s="21" t="s">
        <v>163</v>
      </c>
      <c r="AT143" s="21" t="s">
        <v>165</v>
      </c>
      <c r="AU143" s="21" t="s">
        <v>130</v>
      </c>
      <c r="AY143" s="21" t="s">
        <v>164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1" t="s">
        <v>80</v>
      </c>
      <c r="BK143" s="149">
        <f>ROUND(L143*K143,2)</f>
        <v>0</v>
      </c>
      <c r="BL143" s="21" t="s">
        <v>163</v>
      </c>
      <c r="BM143" s="21" t="s">
        <v>2183</v>
      </c>
    </row>
    <row r="144" spans="2:65" s="10" customFormat="1" ht="16.5" customHeight="1">
      <c r="B144" s="154"/>
      <c r="C144" s="155"/>
      <c r="D144" s="155"/>
      <c r="E144" s="156" t="s">
        <v>5</v>
      </c>
      <c r="F144" s="257" t="s">
        <v>2174</v>
      </c>
      <c r="G144" s="258"/>
      <c r="H144" s="258"/>
      <c r="I144" s="258"/>
      <c r="J144" s="155"/>
      <c r="K144" s="157">
        <v>2.145</v>
      </c>
      <c r="L144" s="155"/>
      <c r="M144" s="155"/>
      <c r="N144" s="155"/>
      <c r="O144" s="155"/>
      <c r="P144" s="155"/>
      <c r="Q144" s="155"/>
      <c r="R144" s="158"/>
      <c r="T144" s="159"/>
      <c r="U144" s="155"/>
      <c r="V144" s="155"/>
      <c r="W144" s="155"/>
      <c r="X144" s="155"/>
      <c r="Y144" s="155"/>
      <c r="Z144" s="155"/>
      <c r="AA144" s="160"/>
      <c r="AT144" s="161" t="s">
        <v>371</v>
      </c>
      <c r="AU144" s="161" t="s">
        <v>130</v>
      </c>
      <c r="AV144" s="10" t="s">
        <v>130</v>
      </c>
      <c r="AW144" s="10" t="s">
        <v>30</v>
      </c>
      <c r="AX144" s="10" t="s">
        <v>72</v>
      </c>
      <c r="AY144" s="161" t="s">
        <v>164</v>
      </c>
    </row>
    <row r="145" spans="2:65" s="10" customFormat="1" ht="16.5" customHeight="1">
      <c r="B145" s="154"/>
      <c r="C145" s="155"/>
      <c r="D145" s="155"/>
      <c r="E145" s="156" t="s">
        <v>5</v>
      </c>
      <c r="F145" s="253" t="s">
        <v>2175</v>
      </c>
      <c r="G145" s="254"/>
      <c r="H145" s="254"/>
      <c r="I145" s="254"/>
      <c r="J145" s="155"/>
      <c r="K145" s="157">
        <v>2.831</v>
      </c>
      <c r="L145" s="155"/>
      <c r="M145" s="155"/>
      <c r="N145" s="155"/>
      <c r="O145" s="155"/>
      <c r="P145" s="155"/>
      <c r="Q145" s="155"/>
      <c r="R145" s="158"/>
      <c r="T145" s="159"/>
      <c r="U145" s="155"/>
      <c r="V145" s="155"/>
      <c r="W145" s="155"/>
      <c r="X145" s="155"/>
      <c r="Y145" s="155"/>
      <c r="Z145" s="155"/>
      <c r="AA145" s="160"/>
      <c r="AT145" s="161" t="s">
        <v>371</v>
      </c>
      <c r="AU145" s="161" t="s">
        <v>130</v>
      </c>
      <c r="AV145" s="10" t="s">
        <v>130</v>
      </c>
      <c r="AW145" s="10" t="s">
        <v>30</v>
      </c>
      <c r="AX145" s="10" t="s">
        <v>72</v>
      </c>
      <c r="AY145" s="161" t="s">
        <v>164</v>
      </c>
    </row>
    <row r="146" spans="2:65" s="10" customFormat="1" ht="16.5" customHeight="1">
      <c r="B146" s="154"/>
      <c r="C146" s="155"/>
      <c r="D146" s="155"/>
      <c r="E146" s="156" t="s">
        <v>5</v>
      </c>
      <c r="F146" s="253" t="s">
        <v>2176</v>
      </c>
      <c r="G146" s="254"/>
      <c r="H146" s="254"/>
      <c r="I146" s="254"/>
      <c r="J146" s="155"/>
      <c r="K146" s="157">
        <v>4.5949999999999998</v>
      </c>
      <c r="L146" s="155"/>
      <c r="M146" s="155"/>
      <c r="N146" s="155"/>
      <c r="O146" s="155"/>
      <c r="P146" s="155"/>
      <c r="Q146" s="155"/>
      <c r="R146" s="158"/>
      <c r="T146" s="159"/>
      <c r="U146" s="155"/>
      <c r="V146" s="155"/>
      <c r="W146" s="155"/>
      <c r="X146" s="155"/>
      <c r="Y146" s="155"/>
      <c r="Z146" s="155"/>
      <c r="AA146" s="160"/>
      <c r="AT146" s="161" t="s">
        <v>371</v>
      </c>
      <c r="AU146" s="161" t="s">
        <v>130</v>
      </c>
      <c r="AV146" s="10" t="s">
        <v>130</v>
      </c>
      <c r="AW146" s="10" t="s">
        <v>30</v>
      </c>
      <c r="AX146" s="10" t="s">
        <v>72</v>
      </c>
      <c r="AY146" s="161" t="s">
        <v>164</v>
      </c>
    </row>
    <row r="147" spans="2:65" s="11" customFormat="1" ht="16.5" customHeight="1">
      <c r="B147" s="162"/>
      <c r="C147" s="163"/>
      <c r="D147" s="163"/>
      <c r="E147" s="164" t="s">
        <v>5</v>
      </c>
      <c r="F147" s="255" t="s">
        <v>375</v>
      </c>
      <c r="G147" s="256"/>
      <c r="H147" s="256"/>
      <c r="I147" s="256"/>
      <c r="J147" s="163"/>
      <c r="K147" s="165">
        <v>9.5709999999999997</v>
      </c>
      <c r="L147" s="163"/>
      <c r="M147" s="163"/>
      <c r="N147" s="163"/>
      <c r="O147" s="163"/>
      <c r="P147" s="163"/>
      <c r="Q147" s="163"/>
      <c r="R147" s="166"/>
      <c r="T147" s="167"/>
      <c r="U147" s="163"/>
      <c r="V147" s="163"/>
      <c r="W147" s="163"/>
      <c r="X147" s="163"/>
      <c r="Y147" s="163"/>
      <c r="Z147" s="163"/>
      <c r="AA147" s="168"/>
      <c r="AT147" s="169" t="s">
        <v>371</v>
      </c>
      <c r="AU147" s="169" t="s">
        <v>130</v>
      </c>
      <c r="AV147" s="11" t="s">
        <v>163</v>
      </c>
      <c r="AW147" s="11" t="s">
        <v>30</v>
      </c>
      <c r="AX147" s="11" t="s">
        <v>80</v>
      </c>
      <c r="AY147" s="169" t="s">
        <v>164</v>
      </c>
    </row>
    <row r="148" spans="2:65" s="1" customFormat="1" ht="25.5" customHeight="1">
      <c r="B148" s="140"/>
      <c r="C148" s="141" t="s">
        <v>177</v>
      </c>
      <c r="D148" s="141" t="s">
        <v>165</v>
      </c>
      <c r="E148" s="142" t="s">
        <v>819</v>
      </c>
      <c r="F148" s="224" t="s">
        <v>820</v>
      </c>
      <c r="G148" s="224"/>
      <c r="H148" s="224"/>
      <c r="I148" s="224"/>
      <c r="J148" s="143" t="s">
        <v>511</v>
      </c>
      <c r="K148" s="144">
        <v>19.143000000000001</v>
      </c>
      <c r="L148" s="225">
        <v>0</v>
      </c>
      <c r="M148" s="225"/>
      <c r="N148" s="225">
        <f>ROUND(L148*K148,2)</f>
        <v>0</v>
      </c>
      <c r="O148" s="225"/>
      <c r="P148" s="225"/>
      <c r="Q148" s="225"/>
      <c r="R148" s="145"/>
      <c r="T148" s="146" t="s">
        <v>5</v>
      </c>
      <c r="U148" s="43" t="s">
        <v>37</v>
      </c>
      <c r="V148" s="147">
        <v>0</v>
      </c>
      <c r="W148" s="147">
        <f>V148*K148</f>
        <v>0</v>
      </c>
      <c r="X148" s="147">
        <v>0</v>
      </c>
      <c r="Y148" s="147">
        <f>X148*K148</f>
        <v>0</v>
      </c>
      <c r="Z148" s="147">
        <v>0</v>
      </c>
      <c r="AA148" s="148">
        <f>Z148*K148</f>
        <v>0</v>
      </c>
      <c r="AR148" s="21" t="s">
        <v>163</v>
      </c>
      <c r="AT148" s="21" t="s">
        <v>165</v>
      </c>
      <c r="AU148" s="21" t="s">
        <v>130</v>
      </c>
      <c r="AY148" s="21" t="s">
        <v>164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1" t="s">
        <v>80</v>
      </c>
      <c r="BK148" s="149">
        <f>ROUND(L148*K148,2)</f>
        <v>0</v>
      </c>
      <c r="BL148" s="21" t="s">
        <v>163</v>
      </c>
      <c r="BM148" s="21" t="s">
        <v>2184</v>
      </c>
    </row>
    <row r="149" spans="2:65" s="10" customFormat="1" ht="16.5" customHeight="1">
      <c r="B149" s="154"/>
      <c r="C149" s="155"/>
      <c r="D149" s="155"/>
      <c r="E149" s="156" t="s">
        <v>5</v>
      </c>
      <c r="F149" s="257" t="s">
        <v>2185</v>
      </c>
      <c r="G149" s="258"/>
      <c r="H149" s="258"/>
      <c r="I149" s="258"/>
      <c r="J149" s="155"/>
      <c r="K149" s="157">
        <v>4.29</v>
      </c>
      <c r="L149" s="155"/>
      <c r="M149" s="155"/>
      <c r="N149" s="155"/>
      <c r="O149" s="155"/>
      <c r="P149" s="155"/>
      <c r="Q149" s="155"/>
      <c r="R149" s="158"/>
      <c r="T149" s="159"/>
      <c r="U149" s="155"/>
      <c r="V149" s="155"/>
      <c r="W149" s="155"/>
      <c r="X149" s="155"/>
      <c r="Y149" s="155"/>
      <c r="Z149" s="155"/>
      <c r="AA149" s="160"/>
      <c r="AT149" s="161" t="s">
        <v>371</v>
      </c>
      <c r="AU149" s="161" t="s">
        <v>130</v>
      </c>
      <c r="AV149" s="10" t="s">
        <v>130</v>
      </c>
      <c r="AW149" s="10" t="s">
        <v>30</v>
      </c>
      <c r="AX149" s="10" t="s">
        <v>72</v>
      </c>
      <c r="AY149" s="161" t="s">
        <v>164</v>
      </c>
    </row>
    <row r="150" spans="2:65" s="10" customFormat="1" ht="16.5" customHeight="1">
      <c r="B150" s="154"/>
      <c r="C150" s="155"/>
      <c r="D150" s="155"/>
      <c r="E150" s="156" t="s">
        <v>5</v>
      </c>
      <c r="F150" s="253" t="s">
        <v>2186</v>
      </c>
      <c r="G150" s="254"/>
      <c r="H150" s="254"/>
      <c r="I150" s="254"/>
      <c r="J150" s="155"/>
      <c r="K150" s="157">
        <v>5.6630000000000003</v>
      </c>
      <c r="L150" s="155"/>
      <c r="M150" s="155"/>
      <c r="N150" s="155"/>
      <c r="O150" s="155"/>
      <c r="P150" s="155"/>
      <c r="Q150" s="155"/>
      <c r="R150" s="158"/>
      <c r="T150" s="159"/>
      <c r="U150" s="155"/>
      <c r="V150" s="155"/>
      <c r="W150" s="155"/>
      <c r="X150" s="155"/>
      <c r="Y150" s="155"/>
      <c r="Z150" s="155"/>
      <c r="AA150" s="160"/>
      <c r="AT150" s="161" t="s">
        <v>371</v>
      </c>
      <c r="AU150" s="161" t="s">
        <v>130</v>
      </c>
      <c r="AV150" s="10" t="s">
        <v>130</v>
      </c>
      <c r="AW150" s="10" t="s">
        <v>30</v>
      </c>
      <c r="AX150" s="10" t="s">
        <v>72</v>
      </c>
      <c r="AY150" s="161" t="s">
        <v>164</v>
      </c>
    </row>
    <row r="151" spans="2:65" s="10" customFormat="1" ht="16.5" customHeight="1">
      <c r="B151" s="154"/>
      <c r="C151" s="155"/>
      <c r="D151" s="155"/>
      <c r="E151" s="156" t="s">
        <v>5</v>
      </c>
      <c r="F151" s="253" t="s">
        <v>2187</v>
      </c>
      <c r="G151" s="254"/>
      <c r="H151" s="254"/>
      <c r="I151" s="254"/>
      <c r="J151" s="155"/>
      <c r="K151" s="157">
        <v>9.19</v>
      </c>
      <c r="L151" s="155"/>
      <c r="M151" s="155"/>
      <c r="N151" s="155"/>
      <c r="O151" s="155"/>
      <c r="P151" s="155"/>
      <c r="Q151" s="155"/>
      <c r="R151" s="158"/>
      <c r="T151" s="159"/>
      <c r="U151" s="155"/>
      <c r="V151" s="155"/>
      <c r="W151" s="155"/>
      <c r="X151" s="155"/>
      <c r="Y151" s="155"/>
      <c r="Z151" s="155"/>
      <c r="AA151" s="160"/>
      <c r="AT151" s="161" t="s">
        <v>371</v>
      </c>
      <c r="AU151" s="161" t="s">
        <v>130</v>
      </c>
      <c r="AV151" s="10" t="s">
        <v>130</v>
      </c>
      <c r="AW151" s="10" t="s">
        <v>30</v>
      </c>
      <c r="AX151" s="10" t="s">
        <v>72</v>
      </c>
      <c r="AY151" s="161" t="s">
        <v>164</v>
      </c>
    </row>
    <row r="152" spans="2:65" s="11" customFormat="1" ht="16.5" customHeight="1">
      <c r="B152" s="162"/>
      <c r="C152" s="163"/>
      <c r="D152" s="163"/>
      <c r="E152" s="164" t="s">
        <v>5</v>
      </c>
      <c r="F152" s="255" t="s">
        <v>375</v>
      </c>
      <c r="G152" s="256"/>
      <c r="H152" s="256"/>
      <c r="I152" s="256"/>
      <c r="J152" s="163"/>
      <c r="K152" s="165">
        <v>19.143000000000001</v>
      </c>
      <c r="L152" s="163"/>
      <c r="M152" s="163"/>
      <c r="N152" s="163"/>
      <c r="O152" s="163"/>
      <c r="P152" s="163"/>
      <c r="Q152" s="163"/>
      <c r="R152" s="166"/>
      <c r="T152" s="167"/>
      <c r="U152" s="163"/>
      <c r="V152" s="163"/>
      <c r="W152" s="163"/>
      <c r="X152" s="163"/>
      <c r="Y152" s="163"/>
      <c r="Z152" s="163"/>
      <c r="AA152" s="168"/>
      <c r="AT152" s="169" t="s">
        <v>371</v>
      </c>
      <c r="AU152" s="169" t="s">
        <v>130</v>
      </c>
      <c r="AV152" s="11" t="s">
        <v>163</v>
      </c>
      <c r="AW152" s="11" t="s">
        <v>30</v>
      </c>
      <c r="AX152" s="11" t="s">
        <v>80</v>
      </c>
      <c r="AY152" s="169" t="s">
        <v>164</v>
      </c>
    </row>
    <row r="153" spans="2:65" s="9" customFormat="1" ht="29.85" customHeight="1">
      <c r="B153" s="129"/>
      <c r="C153" s="130"/>
      <c r="D153" s="139" t="s">
        <v>1949</v>
      </c>
      <c r="E153" s="139"/>
      <c r="F153" s="139"/>
      <c r="G153" s="139"/>
      <c r="H153" s="139"/>
      <c r="I153" s="139"/>
      <c r="J153" s="139"/>
      <c r="K153" s="139"/>
      <c r="L153" s="139"/>
      <c r="M153" s="139"/>
      <c r="N153" s="230">
        <f>BK153</f>
        <v>0</v>
      </c>
      <c r="O153" s="231"/>
      <c r="P153" s="231"/>
      <c r="Q153" s="231"/>
      <c r="R153" s="132"/>
      <c r="T153" s="133"/>
      <c r="U153" s="130"/>
      <c r="V153" s="130"/>
      <c r="W153" s="134">
        <f>SUM(W154:W170)</f>
        <v>11.887777999999999</v>
      </c>
      <c r="X153" s="130"/>
      <c r="Y153" s="134">
        <f>SUM(Y154:Y170)</f>
        <v>22.633567329999998</v>
      </c>
      <c r="Z153" s="130"/>
      <c r="AA153" s="135">
        <f>SUM(AA154:AA170)</f>
        <v>0</v>
      </c>
      <c r="AR153" s="136" t="s">
        <v>80</v>
      </c>
      <c r="AT153" s="137" t="s">
        <v>71</v>
      </c>
      <c r="AU153" s="137" t="s">
        <v>80</v>
      </c>
      <c r="AY153" s="136" t="s">
        <v>164</v>
      </c>
      <c r="BK153" s="138">
        <f>SUM(BK154:BK170)</f>
        <v>0</v>
      </c>
    </row>
    <row r="154" spans="2:65" s="1" customFormat="1" ht="38.25" customHeight="1">
      <c r="B154" s="140"/>
      <c r="C154" s="141" t="s">
        <v>220</v>
      </c>
      <c r="D154" s="141" t="s">
        <v>165</v>
      </c>
      <c r="E154" s="142" t="s">
        <v>2188</v>
      </c>
      <c r="F154" s="224" t="s">
        <v>2189</v>
      </c>
      <c r="G154" s="224"/>
      <c r="H154" s="224"/>
      <c r="I154" s="224"/>
      <c r="J154" s="143" t="s">
        <v>368</v>
      </c>
      <c r="K154" s="144">
        <v>50</v>
      </c>
      <c r="L154" s="225">
        <v>0</v>
      </c>
      <c r="M154" s="225"/>
      <c r="N154" s="225">
        <f>ROUND(L154*K154,2)</f>
        <v>0</v>
      </c>
      <c r="O154" s="225"/>
      <c r="P154" s="225"/>
      <c r="Q154" s="225"/>
      <c r="R154" s="145"/>
      <c r="T154" s="146" t="s">
        <v>5</v>
      </c>
      <c r="U154" s="43" t="s">
        <v>37</v>
      </c>
      <c r="V154" s="147">
        <v>7.4999999999999997E-2</v>
      </c>
      <c r="W154" s="147">
        <f>V154*K154</f>
        <v>3.75</v>
      </c>
      <c r="X154" s="147">
        <v>1.7000000000000001E-4</v>
      </c>
      <c r="Y154" s="147">
        <f>X154*K154</f>
        <v>8.5000000000000006E-3</v>
      </c>
      <c r="Z154" s="147">
        <v>0</v>
      </c>
      <c r="AA154" s="148">
        <f>Z154*K154</f>
        <v>0</v>
      </c>
      <c r="AR154" s="21" t="s">
        <v>163</v>
      </c>
      <c r="AT154" s="21" t="s">
        <v>165</v>
      </c>
      <c r="AU154" s="21" t="s">
        <v>130</v>
      </c>
      <c r="AY154" s="21" t="s">
        <v>164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1" t="s">
        <v>80</v>
      </c>
      <c r="BK154" s="149">
        <f>ROUND(L154*K154,2)</f>
        <v>0</v>
      </c>
      <c r="BL154" s="21" t="s">
        <v>163</v>
      </c>
      <c r="BM154" s="21" t="s">
        <v>2190</v>
      </c>
    </row>
    <row r="155" spans="2:65" s="1" customFormat="1" ht="96" customHeight="1">
      <c r="B155" s="34"/>
      <c r="C155" s="35"/>
      <c r="D155" s="35"/>
      <c r="E155" s="35"/>
      <c r="F155" s="222" t="s">
        <v>2191</v>
      </c>
      <c r="G155" s="223"/>
      <c r="H155" s="223"/>
      <c r="I155" s="223"/>
      <c r="J155" s="35"/>
      <c r="K155" s="35"/>
      <c r="L155" s="35"/>
      <c r="M155" s="35"/>
      <c r="N155" s="35"/>
      <c r="O155" s="35"/>
      <c r="P155" s="35"/>
      <c r="Q155" s="35"/>
      <c r="R155" s="36"/>
      <c r="T155" s="150"/>
      <c r="U155" s="35"/>
      <c r="V155" s="35"/>
      <c r="W155" s="35"/>
      <c r="X155" s="35"/>
      <c r="Y155" s="35"/>
      <c r="Z155" s="35"/>
      <c r="AA155" s="73"/>
      <c r="AT155" s="21" t="s">
        <v>176</v>
      </c>
      <c r="AU155" s="21" t="s">
        <v>130</v>
      </c>
    </row>
    <row r="156" spans="2:65" s="10" customFormat="1" ht="16.5" customHeight="1">
      <c r="B156" s="154"/>
      <c r="C156" s="155"/>
      <c r="D156" s="155"/>
      <c r="E156" s="156" t="s">
        <v>5</v>
      </c>
      <c r="F156" s="253" t="s">
        <v>2192</v>
      </c>
      <c r="G156" s="254"/>
      <c r="H156" s="254"/>
      <c r="I156" s="254"/>
      <c r="J156" s="155"/>
      <c r="K156" s="157">
        <v>50</v>
      </c>
      <c r="L156" s="155"/>
      <c r="M156" s="155"/>
      <c r="N156" s="155"/>
      <c r="O156" s="155"/>
      <c r="P156" s="155"/>
      <c r="Q156" s="155"/>
      <c r="R156" s="158"/>
      <c r="T156" s="159"/>
      <c r="U156" s="155"/>
      <c r="V156" s="155"/>
      <c r="W156" s="155"/>
      <c r="X156" s="155"/>
      <c r="Y156" s="155"/>
      <c r="Z156" s="155"/>
      <c r="AA156" s="160"/>
      <c r="AT156" s="161" t="s">
        <v>371</v>
      </c>
      <c r="AU156" s="161" t="s">
        <v>130</v>
      </c>
      <c r="AV156" s="10" t="s">
        <v>130</v>
      </c>
      <c r="AW156" s="10" t="s">
        <v>30</v>
      </c>
      <c r="AX156" s="10" t="s">
        <v>80</v>
      </c>
      <c r="AY156" s="161" t="s">
        <v>164</v>
      </c>
    </row>
    <row r="157" spans="2:65" s="1" customFormat="1" ht="16.5" customHeight="1">
      <c r="B157" s="140"/>
      <c r="C157" s="170" t="s">
        <v>11</v>
      </c>
      <c r="D157" s="170" t="s">
        <v>508</v>
      </c>
      <c r="E157" s="171" t="s">
        <v>2193</v>
      </c>
      <c r="F157" s="263" t="s">
        <v>2194</v>
      </c>
      <c r="G157" s="263"/>
      <c r="H157" s="263"/>
      <c r="I157" s="263"/>
      <c r="J157" s="172" t="s">
        <v>368</v>
      </c>
      <c r="K157" s="173">
        <v>57.5</v>
      </c>
      <c r="L157" s="264">
        <v>0</v>
      </c>
      <c r="M157" s="264"/>
      <c r="N157" s="264">
        <f>ROUND(L157*K157,2)</f>
        <v>0</v>
      </c>
      <c r="O157" s="225"/>
      <c r="P157" s="225"/>
      <c r="Q157" s="225"/>
      <c r="R157" s="145"/>
      <c r="T157" s="146" t="s">
        <v>5</v>
      </c>
      <c r="U157" s="43" t="s">
        <v>37</v>
      </c>
      <c r="V157" s="147">
        <v>0</v>
      </c>
      <c r="W157" s="147">
        <f>V157*K157</f>
        <v>0</v>
      </c>
      <c r="X157" s="147">
        <v>4.0000000000000002E-4</v>
      </c>
      <c r="Y157" s="147">
        <f>X157*K157</f>
        <v>2.3E-2</v>
      </c>
      <c r="Z157" s="147">
        <v>0</v>
      </c>
      <c r="AA157" s="148">
        <f>Z157*K157</f>
        <v>0</v>
      </c>
      <c r="AR157" s="21" t="s">
        <v>340</v>
      </c>
      <c r="AT157" s="21" t="s">
        <v>508</v>
      </c>
      <c r="AU157" s="21" t="s">
        <v>130</v>
      </c>
      <c r="AY157" s="21" t="s">
        <v>164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1" t="s">
        <v>80</v>
      </c>
      <c r="BK157" s="149">
        <f>ROUND(L157*K157,2)</f>
        <v>0</v>
      </c>
      <c r="BL157" s="21" t="s">
        <v>163</v>
      </c>
      <c r="BM157" s="21" t="s">
        <v>2195</v>
      </c>
    </row>
    <row r="158" spans="2:65" s="1" customFormat="1" ht="25.5" customHeight="1">
      <c r="B158" s="140"/>
      <c r="C158" s="141" t="s">
        <v>340</v>
      </c>
      <c r="D158" s="141" t="s">
        <v>165</v>
      </c>
      <c r="E158" s="142" t="s">
        <v>2196</v>
      </c>
      <c r="F158" s="224" t="s">
        <v>2197</v>
      </c>
      <c r="G158" s="224"/>
      <c r="H158" s="224"/>
      <c r="I158" s="224"/>
      <c r="J158" s="143" t="s">
        <v>409</v>
      </c>
      <c r="K158" s="144">
        <v>10</v>
      </c>
      <c r="L158" s="225">
        <v>0</v>
      </c>
      <c r="M158" s="225"/>
      <c r="N158" s="225">
        <f>ROUND(L158*K158,2)</f>
        <v>0</v>
      </c>
      <c r="O158" s="225"/>
      <c r="P158" s="225"/>
      <c r="Q158" s="225"/>
      <c r="R158" s="145"/>
      <c r="T158" s="146" t="s">
        <v>5</v>
      </c>
      <c r="U158" s="43" t="s">
        <v>37</v>
      </c>
      <c r="V158" s="147">
        <v>2.1999999999999999E-2</v>
      </c>
      <c r="W158" s="147">
        <f>V158*K158</f>
        <v>0.21999999999999997</v>
      </c>
      <c r="X158" s="147">
        <v>1.6000000000000001E-4</v>
      </c>
      <c r="Y158" s="147">
        <f>X158*K158</f>
        <v>1.6000000000000001E-3</v>
      </c>
      <c r="Z158" s="147">
        <v>0</v>
      </c>
      <c r="AA158" s="148">
        <f>Z158*K158</f>
        <v>0</v>
      </c>
      <c r="AR158" s="21" t="s">
        <v>163</v>
      </c>
      <c r="AT158" s="21" t="s">
        <v>165</v>
      </c>
      <c r="AU158" s="21" t="s">
        <v>130</v>
      </c>
      <c r="AY158" s="21" t="s">
        <v>164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1" t="s">
        <v>80</v>
      </c>
      <c r="BK158" s="149">
        <f>ROUND(L158*K158,2)</f>
        <v>0</v>
      </c>
      <c r="BL158" s="21" t="s">
        <v>163</v>
      </c>
      <c r="BM158" s="21" t="s">
        <v>2198</v>
      </c>
    </row>
    <row r="159" spans="2:65" s="1" customFormat="1" ht="38.25" customHeight="1">
      <c r="B159" s="140"/>
      <c r="C159" s="141" t="s">
        <v>336</v>
      </c>
      <c r="D159" s="141" t="s">
        <v>165</v>
      </c>
      <c r="E159" s="142" t="s">
        <v>1985</v>
      </c>
      <c r="F159" s="224" t="s">
        <v>1986</v>
      </c>
      <c r="G159" s="224"/>
      <c r="H159" s="224"/>
      <c r="I159" s="224"/>
      <c r="J159" s="143" t="s">
        <v>417</v>
      </c>
      <c r="K159" s="144">
        <v>2.31</v>
      </c>
      <c r="L159" s="225">
        <v>0</v>
      </c>
      <c r="M159" s="225"/>
      <c r="N159" s="225">
        <f>ROUND(L159*K159,2)</f>
        <v>0</v>
      </c>
      <c r="O159" s="225"/>
      <c r="P159" s="225"/>
      <c r="Q159" s="225"/>
      <c r="R159" s="145"/>
      <c r="T159" s="146" t="s">
        <v>5</v>
      </c>
      <c r="U159" s="43" t="s">
        <v>37</v>
      </c>
      <c r="V159" s="147">
        <v>1.0249999999999999</v>
      </c>
      <c r="W159" s="147">
        <f>V159*K159</f>
        <v>2.36775</v>
      </c>
      <c r="X159" s="147">
        <v>2.16</v>
      </c>
      <c r="Y159" s="147">
        <f>X159*K159</f>
        <v>4.9896000000000003</v>
      </c>
      <c r="Z159" s="147">
        <v>0</v>
      </c>
      <c r="AA159" s="148">
        <f>Z159*K159</f>
        <v>0</v>
      </c>
      <c r="AR159" s="21" t="s">
        <v>163</v>
      </c>
      <c r="AT159" s="21" t="s">
        <v>165</v>
      </c>
      <c r="AU159" s="21" t="s">
        <v>130</v>
      </c>
      <c r="AY159" s="21" t="s">
        <v>164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1" t="s">
        <v>80</v>
      </c>
      <c r="BK159" s="149">
        <f>ROUND(L159*K159,2)</f>
        <v>0</v>
      </c>
      <c r="BL159" s="21" t="s">
        <v>163</v>
      </c>
      <c r="BM159" s="21" t="s">
        <v>2199</v>
      </c>
    </row>
    <row r="160" spans="2:65" s="10" customFormat="1" ht="16.5" customHeight="1">
      <c r="B160" s="154"/>
      <c r="C160" s="155"/>
      <c r="D160" s="155"/>
      <c r="E160" s="156" t="s">
        <v>5</v>
      </c>
      <c r="F160" s="257" t="s">
        <v>2200</v>
      </c>
      <c r="G160" s="258"/>
      <c r="H160" s="258"/>
      <c r="I160" s="258"/>
      <c r="J160" s="155"/>
      <c r="K160" s="157">
        <v>2.31</v>
      </c>
      <c r="L160" s="155"/>
      <c r="M160" s="155"/>
      <c r="N160" s="155"/>
      <c r="O160" s="155"/>
      <c r="P160" s="155"/>
      <c r="Q160" s="155"/>
      <c r="R160" s="158"/>
      <c r="T160" s="159"/>
      <c r="U160" s="155"/>
      <c r="V160" s="155"/>
      <c r="W160" s="155"/>
      <c r="X160" s="155"/>
      <c r="Y160" s="155"/>
      <c r="Z160" s="155"/>
      <c r="AA160" s="160"/>
      <c r="AT160" s="161" t="s">
        <v>371</v>
      </c>
      <c r="AU160" s="161" t="s">
        <v>130</v>
      </c>
      <c r="AV160" s="10" t="s">
        <v>130</v>
      </c>
      <c r="AW160" s="10" t="s">
        <v>30</v>
      </c>
      <c r="AX160" s="10" t="s">
        <v>80</v>
      </c>
      <c r="AY160" s="161" t="s">
        <v>164</v>
      </c>
    </row>
    <row r="161" spans="2:65" s="1" customFormat="1" ht="25.5" customHeight="1">
      <c r="B161" s="140"/>
      <c r="C161" s="141" t="s">
        <v>212</v>
      </c>
      <c r="D161" s="141" t="s">
        <v>165</v>
      </c>
      <c r="E161" s="142" t="s">
        <v>2201</v>
      </c>
      <c r="F161" s="224" t="s">
        <v>2202</v>
      </c>
      <c r="G161" s="224"/>
      <c r="H161" s="224"/>
      <c r="I161" s="224"/>
      <c r="J161" s="143" t="s">
        <v>417</v>
      </c>
      <c r="K161" s="144">
        <v>1.877</v>
      </c>
      <c r="L161" s="225">
        <v>0</v>
      </c>
      <c r="M161" s="225"/>
      <c r="N161" s="225">
        <f>ROUND(L161*K161,2)</f>
        <v>0</v>
      </c>
      <c r="O161" s="225"/>
      <c r="P161" s="225"/>
      <c r="Q161" s="225"/>
      <c r="R161" s="145"/>
      <c r="T161" s="146" t="s">
        <v>5</v>
      </c>
      <c r="U161" s="43" t="s">
        <v>37</v>
      </c>
      <c r="V161" s="147">
        <v>0.629</v>
      </c>
      <c r="W161" s="147">
        <f>V161*K161</f>
        <v>1.180633</v>
      </c>
      <c r="X161" s="147">
        <v>2.45329</v>
      </c>
      <c r="Y161" s="147">
        <f>X161*K161</f>
        <v>4.6048253299999997</v>
      </c>
      <c r="Z161" s="147">
        <v>0</v>
      </c>
      <c r="AA161" s="148">
        <f>Z161*K161</f>
        <v>0</v>
      </c>
      <c r="AR161" s="21" t="s">
        <v>163</v>
      </c>
      <c r="AT161" s="21" t="s">
        <v>165</v>
      </c>
      <c r="AU161" s="21" t="s">
        <v>130</v>
      </c>
      <c r="AY161" s="21" t="s">
        <v>164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1" t="s">
        <v>80</v>
      </c>
      <c r="BK161" s="149">
        <f>ROUND(L161*K161,2)</f>
        <v>0</v>
      </c>
      <c r="BL161" s="21" t="s">
        <v>163</v>
      </c>
      <c r="BM161" s="21" t="s">
        <v>2203</v>
      </c>
    </row>
    <row r="162" spans="2:65" s="10" customFormat="1" ht="16.5" customHeight="1">
      <c r="B162" s="154"/>
      <c r="C162" s="155"/>
      <c r="D162" s="155"/>
      <c r="E162" s="156" t="s">
        <v>5</v>
      </c>
      <c r="F162" s="257" t="s">
        <v>2204</v>
      </c>
      <c r="G162" s="258"/>
      <c r="H162" s="258"/>
      <c r="I162" s="258"/>
      <c r="J162" s="155"/>
      <c r="K162" s="157">
        <v>1.877</v>
      </c>
      <c r="L162" s="155"/>
      <c r="M162" s="155"/>
      <c r="N162" s="155"/>
      <c r="O162" s="155"/>
      <c r="P162" s="155"/>
      <c r="Q162" s="155"/>
      <c r="R162" s="158"/>
      <c r="T162" s="159"/>
      <c r="U162" s="155"/>
      <c r="V162" s="155"/>
      <c r="W162" s="155"/>
      <c r="X162" s="155"/>
      <c r="Y162" s="155"/>
      <c r="Z162" s="155"/>
      <c r="AA162" s="160"/>
      <c r="AT162" s="161" t="s">
        <v>371</v>
      </c>
      <c r="AU162" s="161" t="s">
        <v>130</v>
      </c>
      <c r="AV162" s="10" t="s">
        <v>130</v>
      </c>
      <c r="AW162" s="10" t="s">
        <v>30</v>
      </c>
      <c r="AX162" s="10" t="s">
        <v>80</v>
      </c>
      <c r="AY162" s="161" t="s">
        <v>164</v>
      </c>
    </row>
    <row r="163" spans="2:65" s="1" customFormat="1" ht="25.5" customHeight="1">
      <c r="B163" s="140"/>
      <c r="C163" s="141" t="s">
        <v>216</v>
      </c>
      <c r="D163" s="141" t="s">
        <v>165</v>
      </c>
      <c r="E163" s="142" t="s">
        <v>2205</v>
      </c>
      <c r="F163" s="224" t="s">
        <v>2206</v>
      </c>
      <c r="G163" s="224"/>
      <c r="H163" s="224"/>
      <c r="I163" s="224"/>
      <c r="J163" s="143" t="s">
        <v>511</v>
      </c>
      <c r="K163" s="144">
        <v>8.5000000000000006E-2</v>
      </c>
      <c r="L163" s="225">
        <v>0</v>
      </c>
      <c r="M163" s="225"/>
      <c r="N163" s="225">
        <f>ROUND(L163*K163,2)</f>
        <v>0</v>
      </c>
      <c r="O163" s="225"/>
      <c r="P163" s="225"/>
      <c r="Q163" s="225"/>
      <c r="R163" s="145"/>
      <c r="T163" s="146" t="s">
        <v>5</v>
      </c>
      <c r="U163" s="43" t="s">
        <v>37</v>
      </c>
      <c r="V163" s="147">
        <v>15.231</v>
      </c>
      <c r="W163" s="147">
        <f>V163*K163</f>
        <v>1.294635</v>
      </c>
      <c r="X163" s="147">
        <v>1.0525899999999999</v>
      </c>
      <c r="Y163" s="147">
        <f>X163*K163</f>
        <v>8.9470149999999998E-2</v>
      </c>
      <c r="Z163" s="147">
        <v>0</v>
      </c>
      <c r="AA163" s="148">
        <f>Z163*K163</f>
        <v>0</v>
      </c>
      <c r="AR163" s="21" t="s">
        <v>163</v>
      </c>
      <c r="AT163" s="21" t="s">
        <v>165</v>
      </c>
      <c r="AU163" s="21" t="s">
        <v>130</v>
      </c>
      <c r="AY163" s="21" t="s">
        <v>164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1" t="s">
        <v>80</v>
      </c>
      <c r="BK163" s="149">
        <f>ROUND(L163*K163,2)</f>
        <v>0</v>
      </c>
      <c r="BL163" s="21" t="s">
        <v>163</v>
      </c>
      <c r="BM163" s="21" t="s">
        <v>2207</v>
      </c>
    </row>
    <row r="164" spans="2:65" s="10" customFormat="1" ht="25.5" customHeight="1">
      <c r="B164" s="154"/>
      <c r="C164" s="155"/>
      <c r="D164" s="155"/>
      <c r="E164" s="156" t="s">
        <v>5</v>
      </c>
      <c r="F164" s="257" t="s">
        <v>2208</v>
      </c>
      <c r="G164" s="258"/>
      <c r="H164" s="258"/>
      <c r="I164" s="258"/>
      <c r="J164" s="155"/>
      <c r="K164" s="157">
        <v>8.5000000000000006E-2</v>
      </c>
      <c r="L164" s="155"/>
      <c r="M164" s="155"/>
      <c r="N164" s="155"/>
      <c r="O164" s="155"/>
      <c r="P164" s="155"/>
      <c r="Q164" s="155"/>
      <c r="R164" s="158"/>
      <c r="T164" s="159"/>
      <c r="U164" s="155"/>
      <c r="V164" s="155"/>
      <c r="W164" s="155"/>
      <c r="X164" s="155"/>
      <c r="Y164" s="155"/>
      <c r="Z164" s="155"/>
      <c r="AA164" s="160"/>
      <c r="AT164" s="161" t="s">
        <v>371</v>
      </c>
      <c r="AU164" s="161" t="s">
        <v>130</v>
      </c>
      <c r="AV164" s="10" t="s">
        <v>130</v>
      </c>
      <c r="AW164" s="10" t="s">
        <v>30</v>
      </c>
      <c r="AX164" s="10" t="s">
        <v>80</v>
      </c>
      <c r="AY164" s="161" t="s">
        <v>164</v>
      </c>
    </row>
    <row r="165" spans="2:65" s="1" customFormat="1" ht="16.5" customHeight="1">
      <c r="B165" s="140"/>
      <c r="C165" s="141" t="s">
        <v>800</v>
      </c>
      <c r="D165" s="141" t="s">
        <v>165</v>
      </c>
      <c r="E165" s="142" t="s">
        <v>2209</v>
      </c>
      <c r="F165" s="224" t="s">
        <v>2210</v>
      </c>
      <c r="G165" s="224"/>
      <c r="H165" s="224"/>
      <c r="I165" s="224"/>
      <c r="J165" s="143" t="s">
        <v>417</v>
      </c>
      <c r="K165" s="144">
        <v>5.2649999999999997</v>
      </c>
      <c r="L165" s="225">
        <v>0</v>
      </c>
      <c r="M165" s="225"/>
      <c r="N165" s="225">
        <f>ROUND(L165*K165,2)</f>
        <v>0</v>
      </c>
      <c r="O165" s="225"/>
      <c r="P165" s="225"/>
      <c r="Q165" s="225"/>
      <c r="R165" s="145"/>
      <c r="T165" s="146" t="s">
        <v>5</v>
      </c>
      <c r="U165" s="43" t="s">
        <v>37</v>
      </c>
      <c r="V165" s="147">
        <v>0.58399999999999996</v>
      </c>
      <c r="W165" s="147">
        <f>V165*K165</f>
        <v>3.0747599999999995</v>
      </c>
      <c r="X165" s="147">
        <v>2.45329</v>
      </c>
      <c r="Y165" s="147">
        <f>X165*K165</f>
        <v>12.916571849999999</v>
      </c>
      <c r="Z165" s="147">
        <v>0</v>
      </c>
      <c r="AA165" s="148">
        <f>Z165*K165</f>
        <v>0</v>
      </c>
      <c r="AR165" s="21" t="s">
        <v>163</v>
      </c>
      <c r="AT165" s="21" t="s">
        <v>165</v>
      </c>
      <c r="AU165" s="21" t="s">
        <v>130</v>
      </c>
      <c r="AY165" s="21" t="s">
        <v>164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1" t="s">
        <v>80</v>
      </c>
      <c r="BK165" s="149">
        <f>ROUND(L165*K165,2)</f>
        <v>0</v>
      </c>
      <c r="BL165" s="21" t="s">
        <v>163</v>
      </c>
      <c r="BM165" s="21" t="s">
        <v>2211</v>
      </c>
    </row>
    <row r="166" spans="2:65" s="10" customFormat="1" ht="16.5" customHeight="1">
      <c r="B166" s="154"/>
      <c r="C166" s="155"/>
      <c r="D166" s="155"/>
      <c r="E166" s="156" t="s">
        <v>5</v>
      </c>
      <c r="F166" s="257" t="s">
        <v>2212</v>
      </c>
      <c r="G166" s="258"/>
      <c r="H166" s="258"/>
      <c r="I166" s="258"/>
      <c r="J166" s="155"/>
      <c r="K166" s="157">
        <v>1.2070000000000001</v>
      </c>
      <c r="L166" s="155"/>
      <c r="M166" s="155"/>
      <c r="N166" s="155"/>
      <c r="O166" s="155"/>
      <c r="P166" s="155"/>
      <c r="Q166" s="155"/>
      <c r="R166" s="158"/>
      <c r="T166" s="159"/>
      <c r="U166" s="155"/>
      <c r="V166" s="155"/>
      <c r="W166" s="155"/>
      <c r="X166" s="155"/>
      <c r="Y166" s="155"/>
      <c r="Z166" s="155"/>
      <c r="AA166" s="160"/>
      <c r="AT166" s="161" t="s">
        <v>371</v>
      </c>
      <c r="AU166" s="161" t="s">
        <v>130</v>
      </c>
      <c r="AV166" s="10" t="s">
        <v>130</v>
      </c>
      <c r="AW166" s="10" t="s">
        <v>30</v>
      </c>
      <c r="AX166" s="10" t="s">
        <v>72</v>
      </c>
      <c r="AY166" s="161" t="s">
        <v>164</v>
      </c>
    </row>
    <row r="167" spans="2:65" s="10" customFormat="1" ht="16.5" customHeight="1">
      <c r="B167" s="154"/>
      <c r="C167" s="155"/>
      <c r="D167" s="155"/>
      <c r="E167" s="156" t="s">
        <v>5</v>
      </c>
      <c r="F167" s="253" t="s">
        <v>2213</v>
      </c>
      <c r="G167" s="254"/>
      <c r="H167" s="254"/>
      <c r="I167" s="254"/>
      <c r="J167" s="155"/>
      <c r="K167" s="157">
        <v>2.1179999999999999</v>
      </c>
      <c r="L167" s="155"/>
      <c r="M167" s="155"/>
      <c r="N167" s="155"/>
      <c r="O167" s="155"/>
      <c r="P167" s="155"/>
      <c r="Q167" s="155"/>
      <c r="R167" s="158"/>
      <c r="T167" s="159"/>
      <c r="U167" s="155"/>
      <c r="V167" s="155"/>
      <c r="W167" s="155"/>
      <c r="X167" s="155"/>
      <c r="Y167" s="155"/>
      <c r="Z167" s="155"/>
      <c r="AA167" s="160"/>
      <c r="AT167" s="161" t="s">
        <v>371</v>
      </c>
      <c r="AU167" s="161" t="s">
        <v>130</v>
      </c>
      <c r="AV167" s="10" t="s">
        <v>130</v>
      </c>
      <c r="AW167" s="10" t="s">
        <v>30</v>
      </c>
      <c r="AX167" s="10" t="s">
        <v>72</v>
      </c>
      <c r="AY167" s="161" t="s">
        <v>164</v>
      </c>
    </row>
    <row r="168" spans="2:65" s="10" customFormat="1" ht="16.5" customHeight="1">
      <c r="B168" s="154"/>
      <c r="C168" s="155"/>
      <c r="D168" s="155"/>
      <c r="E168" s="156" t="s">
        <v>5</v>
      </c>
      <c r="F168" s="253" t="s">
        <v>2214</v>
      </c>
      <c r="G168" s="254"/>
      <c r="H168" s="254"/>
      <c r="I168" s="254"/>
      <c r="J168" s="155"/>
      <c r="K168" s="157">
        <v>0.86599999999999999</v>
      </c>
      <c r="L168" s="155"/>
      <c r="M168" s="155"/>
      <c r="N168" s="155"/>
      <c r="O168" s="155"/>
      <c r="P168" s="155"/>
      <c r="Q168" s="155"/>
      <c r="R168" s="158"/>
      <c r="T168" s="159"/>
      <c r="U168" s="155"/>
      <c r="V168" s="155"/>
      <c r="W168" s="155"/>
      <c r="X168" s="155"/>
      <c r="Y168" s="155"/>
      <c r="Z168" s="155"/>
      <c r="AA168" s="160"/>
      <c r="AT168" s="161" t="s">
        <v>371</v>
      </c>
      <c r="AU168" s="161" t="s">
        <v>130</v>
      </c>
      <c r="AV168" s="10" t="s">
        <v>130</v>
      </c>
      <c r="AW168" s="10" t="s">
        <v>30</v>
      </c>
      <c r="AX168" s="10" t="s">
        <v>72</v>
      </c>
      <c r="AY168" s="161" t="s">
        <v>164</v>
      </c>
    </row>
    <row r="169" spans="2:65" s="10" customFormat="1" ht="16.5" customHeight="1">
      <c r="B169" s="154"/>
      <c r="C169" s="155"/>
      <c r="D169" s="155"/>
      <c r="E169" s="156" t="s">
        <v>5</v>
      </c>
      <c r="F169" s="253" t="s">
        <v>2215</v>
      </c>
      <c r="G169" s="254"/>
      <c r="H169" s="254"/>
      <c r="I169" s="254"/>
      <c r="J169" s="155"/>
      <c r="K169" s="157">
        <v>1.0740000000000001</v>
      </c>
      <c r="L169" s="155"/>
      <c r="M169" s="155"/>
      <c r="N169" s="155"/>
      <c r="O169" s="155"/>
      <c r="P169" s="155"/>
      <c r="Q169" s="155"/>
      <c r="R169" s="158"/>
      <c r="T169" s="159"/>
      <c r="U169" s="155"/>
      <c r="V169" s="155"/>
      <c r="W169" s="155"/>
      <c r="X169" s="155"/>
      <c r="Y169" s="155"/>
      <c r="Z169" s="155"/>
      <c r="AA169" s="160"/>
      <c r="AT169" s="161" t="s">
        <v>371</v>
      </c>
      <c r="AU169" s="161" t="s">
        <v>130</v>
      </c>
      <c r="AV169" s="10" t="s">
        <v>130</v>
      </c>
      <c r="AW169" s="10" t="s">
        <v>30</v>
      </c>
      <c r="AX169" s="10" t="s">
        <v>72</v>
      </c>
      <c r="AY169" s="161" t="s">
        <v>164</v>
      </c>
    </row>
    <row r="170" spans="2:65" s="11" customFormat="1" ht="16.5" customHeight="1">
      <c r="B170" s="162"/>
      <c r="C170" s="163"/>
      <c r="D170" s="163"/>
      <c r="E170" s="164" t="s">
        <v>5</v>
      </c>
      <c r="F170" s="255" t="s">
        <v>375</v>
      </c>
      <c r="G170" s="256"/>
      <c r="H170" s="256"/>
      <c r="I170" s="256"/>
      <c r="J170" s="163"/>
      <c r="K170" s="165">
        <v>5.2649999999999997</v>
      </c>
      <c r="L170" s="163"/>
      <c r="M170" s="163"/>
      <c r="N170" s="163"/>
      <c r="O170" s="163"/>
      <c r="P170" s="163"/>
      <c r="Q170" s="163"/>
      <c r="R170" s="166"/>
      <c r="T170" s="167"/>
      <c r="U170" s="163"/>
      <c r="V170" s="163"/>
      <c r="W170" s="163"/>
      <c r="X170" s="163"/>
      <c r="Y170" s="163"/>
      <c r="Z170" s="163"/>
      <c r="AA170" s="168"/>
      <c r="AT170" s="169" t="s">
        <v>371</v>
      </c>
      <c r="AU170" s="169" t="s">
        <v>130</v>
      </c>
      <c r="AV170" s="11" t="s">
        <v>163</v>
      </c>
      <c r="AW170" s="11" t="s">
        <v>30</v>
      </c>
      <c r="AX170" s="11" t="s">
        <v>80</v>
      </c>
      <c r="AY170" s="169" t="s">
        <v>164</v>
      </c>
    </row>
    <row r="171" spans="2:65" s="9" customFormat="1" ht="29.85" customHeight="1">
      <c r="B171" s="129"/>
      <c r="C171" s="130"/>
      <c r="D171" s="139" t="s">
        <v>1153</v>
      </c>
      <c r="E171" s="139"/>
      <c r="F171" s="139"/>
      <c r="G171" s="139"/>
      <c r="H171" s="139"/>
      <c r="I171" s="139"/>
      <c r="J171" s="139"/>
      <c r="K171" s="139"/>
      <c r="L171" s="139"/>
      <c r="M171" s="139"/>
      <c r="N171" s="230">
        <f>BK171</f>
        <v>0</v>
      </c>
      <c r="O171" s="231"/>
      <c r="P171" s="231"/>
      <c r="Q171" s="231"/>
      <c r="R171" s="132"/>
      <c r="T171" s="133"/>
      <c r="U171" s="130"/>
      <c r="V171" s="130"/>
      <c r="W171" s="134">
        <f>SUM(W172:W174)</f>
        <v>1.54</v>
      </c>
      <c r="X171" s="130"/>
      <c r="Y171" s="134">
        <f>SUM(Y172:Y174)</f>
        <v>1.3605799999999999</v>
      </c>
      <c r="Z171" s="130"/>
      <c r="AA171" s="135">
        <f>SUM(AA172:AA174)</f>
        <v>0</v>
      </c>
      <c r="AR171" s="136" t="s">
        <v>80</v>
      </c>
      <c r="AT171" s="137" t="s">
        <v>71</v>
      </c>
      <c r="AU171" s="137" t="s">
        <v>80</v>
      </c>
      <c r="AY171" s="136" t="s">
        <v>164</v>
      </c>
      <c r="BK171" s="138">
        <f>SUM(BK172:BK174)</f>
        <v>0</v>
      </c>
    </row>
    <row r="172" spans="2:65" s="1" customFormat="1" ht="25.5" customHeight="1">
      <c r="B172" s="140"/>
      <c r="C172" s="141" t="s">
        <v>227</v>
      </c>
      <c r="D172" s="141" t="s">
        <v>165</v>
      </c>
      <c r="E172" s="142" t="s">
        <v>2216</v>
      </c>
      <c r="F172" s="224" t="s">
        <v>2217</v>
      </c>
      <c r="G172" s="224"/>
      <c r="H172" s="224"/>
      <c r="I172" s="224"/>
      <c r="J172" s="143" t="s">
        <v>569</v>
      </c>
      <c r="K172" s="144">
        <v>1</v>
      </c>
      <c r="L172" s="225">
        <v>0</v>
      </c>
      <c r="M172" s="225"/>
      <c r="N172" s="225">
        <f>ROUND(L172*K172,2)</f>
        <v>0</v>
      </c>
      <c r="O172" s="225"/>
      <c r="P172" s="225"/>
      <c r="Q172" s="225"/>
      <c r="R172" s="145"/>
      <c r="T172" s="146" t="s">
        <v>5</v>
      </c>
      <c r="U172" s="43" t="s">
        <v>37</v>
      </c>
      <c r="V172" s="147">
        <v>1.54</v>
      </c>
      <c r="W172" s="147">
        <f>V172*K172</f>
        <v>1.54</v>
      </c>
      <c r="X172" s="147">
        <v>0.16058</v>
      </c>
      <c r="Y172" s="147">
        <f>X172*K172</f>
        <v>0.16058</v>
      </c>
      <c r="Z172" s="147">
        <v>0</v>
      </c>
      <c r="AA172" s="148">
        <f>Z172*K172</f>
        <v>0</v>
      </c>
      <c r="AR172" s="21" t="s">
        <v>163</v>
      </c>
      <c r="AT172" s="21" t="s">
        <v>165</v>
      </c>
      <c r="AU172" s="21" t="s">
        <v>130</v>
      </c>
      <c r="AY172" s="21" t="s">
        <v>164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1" t="s">
        <v>80</v>
      </c>
      <c r="BK172" s="149">
        <f>ROUND(L172*K172,2)</f>
        <v>0</v>
      </c>
      <c r="BL172" s="21" t="s">
        <v>163</v>
      </c>
      <c r="BM172" s="21" t="s">
        <v>2218</v>
      </c>
    </row>
    <row r="173" spans="2:65" s="1" customFormat="1" ht="16.5" customHeight="1">
      <c r="B173" s="140"/>
      <c r="C173" s="170" t="s">
        <v>231</v>
      </c>
      <c r="D173" s="170" t="s">
        <v>508</v>
      </c>
      <c r="E173" s="171" t="s">
        <v>2219</v>
      </c>
      <c r="F173" s="263" t="s">
        <v>2220</v>
      </c>
      <c r="G173" s="263"/>
      <c r="H173" s="263"/>
      <c r="I173" s="263"/>
      <c r="J173" s="172" t="s">
        <v>569</v>
      </c>
      <c r="K173" s="173">
        <v>1</v>
      </c>
      <c r="L173" s="264">
        <v>0</v>
      </c>
      <c r="M173" s="264"/>
      <c r="N173" s="264">
        <f>ROUND(L173*K173,2)</f>
        <v>0</v>
      </c>
      <c r="O173" s="225"/>
      <c r="P173" s="225"/>
      <c r="Q173" s="225"/>
      <c r="R173" s="145"/>
      <c r="T173" s="146" t="s">
        <v>5</v>
      </c>
      <c r="U173" s="43" t="s">
        <v>37</v>
      </c>
      <c r="V173" s="147">
        <v>0</v>
      </c>
      <c r="W173" s="147">
        <f>V173*K173</f>
        <v>0</v>
      </c>
      <c r="X173" s="147">
        <v>1.2</v>
      </c>
      <c r="Y173" s="147">
        <f>X173*K173</f>
        <v>1.2</v>
      </c>
      <c r="Z173" s="147">
        <v>0</v>
      </c>
      <c r="AA173" s="148">
        <f>Z173*K173</f>
        <v>0</v>
      </c>
      <c r="AR173" s="21" t="s">
        <v>340</v>
      </c>
      <c r="AT173" s="21" t="s">
        <v>508</v>
      </c>
      <c r="AU173" s="21" t="s">
        <v>130</v>
      </c>
      <c r="AY173" s="21" t="s">
        <v>164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1" t="s">
        <v>80</v>
      </c>
      <c r="BK173" s="149">
        <f>ROUND(L173*K173,2)</f>
        <v>0</v>
      </c>
      <c r="BL173" s="21" t="s">
        <v>163</v>
      </c>
      <c r="BM173" s="21" t="s">
        <v>2221</v>
      </c>
    </row>
    <row r="174" spans="2:65" s="1" customFormat="1" ht="60" customHeight="1">
      <c r="B174" s="34"/>
      <c r="C174" s="35"/>
      <c r="D174" s="35"/>
      <c r="E174" s="35"/>
      <c r="F174" s="222" t="s">
        <v>2222</v>
      </c>
      <c r="G174" s="223"/>
      <c r="H174" s="223"/>
      <c r="I174" s="223"/>
      <c r="J174" s="35"/>
      <c r="K174" s="35"/>
      <c r="L174" s="35"/>
      <c r="M174" s="35"/>
      <c r="N174" s="35"/>
      <c r="O174" s="35"/>
      <c r="P174" s="35"/>
      <c r="Q174" s="35"/>
      <c r="R174" s="36"/>
      <c r="T174" s="150"/>
      <c r="U174" s="35"/>
      <c r="V174" s="35"/>
      <c r="W174" s="35"/>
      <c r="X174" s="35"/>
      <c r="Y174" s="35"/>
      <c r="Z174" s="35"/>
      <c r="AA174" s="73"/>
      <c r="AT174" s="21" t="s">
        <v>176</v>
      </c>
      <c r="AU174" s="21" t="s">
        <v>130</v>
      </c>
    </row>
    <row r="175" spans="2:65" s="9" customFormat="1" ht="29.85" customHeight="1">
      <c r="B175" s="129"/>
      <c r="C175" s="130"/>
      <c r="D175" s="139" t="s">
        <v>361</v>
      </c>
      <c r="E175" s="139"/>
      <c r="F175" s="139"/>
      <c r="G175" s="139"/>
      <c r="H175" s="139"/>
      <c r="I175" s="139"/>
      <c r="J175" s="139"/>
      <c r="K175" s="139"/>
      <c r="L175" s="139"/>
      <c r="M175" s="139"/>
      <c r="N175" s="230">
        <f>BK175</f>
        <v>0</v>
      </c>
      <c r="O175" s="231"/>
      <c r="P175" s="231"/>
      <c r="Q175" s="231"/>
      <c r="R175" s="132"/>
      <c r="T175" s="133"/>
      <c r="U175" s="130"/>
      <c r="V175" s="130"/>
      <c r="W175" s="134">
        <f>SUM(W176:W181)</f>
        <v>5.6</v>
      </c>
      <c r="X175" s="130"/>
      <c r="Y175" s="134">
        <f>SUM(Y176:Y181)</f>
        <v>3.6759999999999997</v>
      </c>
      <c r="Z175" s="130"/>
      <c r="AA175" s="135">
        <f>SUM(AA176:AA181)</f>
        <v>0</v>
      </c>
      <c r="AR175" s="136" t="s">
        <v>80</v>
      </c>
      <c r="AT175" s="137" t="s">
        <v>71</v>
      </c>
      <c r="AU175" s="137" t="s">
        <v>80</v>
      </c>
      <c r="AY175" s="136" t="s">
        <v>164</v>
      </c>
      <c r="BK175" s="138">
        <f>SUM(BK176:BK181)</f>
        <v>0</v>
      </c>
    </row>
    <row r="176" spans="2:65" s="1" customFormat="1" ht="25.5" customHeight="1">
      <c r="B176" s="140"/>
      <c r="C176" s="141" t="s">
        <v>235</v>
      </c>
      <c r="D176" s="141" t="s">
        <v>165</v>
      </c>
      <c r="E176" s="142" t="s">
        <v>2223</v>
      </c>
      <c r="F176" s="224" t="s">
        <v>2224</v>
      </c>
      <c r="G176" s="224"/>
      <c r="H176" s="224"/>
      <c r="I176" s="224"/>
      <c r="J176" s="143" t="s">
        <v>368</v>
      </c>
      <c r="K176" s="144">
        <v>8</v>
      </c>
      <c r="L176" s="225">
        <v>0</v>
      </c>
      <c r="M176" s="225"/>
      <c r="N176" s="225">
        <f>ROUND(L176*K176,2)</f>
        <v>0</v>
      </c>
      <c r="O176" s="225"/>
      <c r="P176" s="225"/>
      <c r="Q176" s="225"/>
      <c r="R176" s="145"/>
      <c r="T176" s="146" t="s">
        <v>5</v>
      </c>
      <c r="U176" s="43" t="s">
        <v>37</v>
      </c>
      <c r="V176" s="147">
        <v>0.7</v>
      </c>
      <c r="W176" s="147">
        <f>V176*K176</f>
        <v>5.6</v>
      </c>
      <c r="X176" s="147">
        <v>0.1095</v>
      </c>
      <c r="Y176" s="147">
        <f>X176*K176</f>
        <v>0.876</v>
      </c>
      <c r="Z176" s="147">
        <v>0</v>
      </c>
      <c r="AA176" s="148">
        <f>Z176*K176</f>
        <v>0</v>
      </c>
      <c r="AR176" s="21" t="s">
        <v>163</v>
      </c>
      <c r="AT176" s="21" t="s">
        <v>165</v>
      </c>
      <c r="AU176" s="21" t="s">
        <v>130</v>
      </c>
      <c r="AY176" s="21" t="s">
        <v>164</v>
      </c>
      <c r="BE176" s="149">
        <f>IF(U176="základní",N176,0)</f>
        <v>0</v>
      </c>
      <c r="BF176" s="149">
        <f>IF(U176="snížená",N176,0)</f>
        <v>0</v>
      </c>
      <c r="BG176" s="149">
        <f>IF(U176="zákl. přenesená",N176,0)</f>
        <v>0</v>
      </c>
      <c r="BH176" s="149">
        <f>IF(U176="sníž. přenesená",N176,0)</f>
        <v>0</v>
      </c>
      <c r="BI176" s="149">
        <f>IF(U176="nulová",N176,0)</f>
        <v>0</v>
      </c>
      <c r="BJ176" s="21" t="s">
        <v>80</v>
      </c>
      <c r="BK176" s="149">
        <f>ROUND(L176*K176,2)</f>
        <v>0</v>
      </c>
      <c r="BL176" s="21" t="s">
        <v>163</v>
      </c>
      <c r="BM176" s="21" t="s">
        <v>2225</v>
      </c>
    </row>
    <row r="177" spans="2:65" s="1" customFormat="1" ht="16.5" customHeight="1">
      <c r="B177" s="34"/>
      <c r="C177" s="35"/>
      <c r="D177" s="35"/>
      <c r="E177" s="35"/>
      <c r="F177" s="222" t="s">
        <v>2226</v>
      </c>
      <c r="G177" s="223"/>
      <c r="H177" s="223"/>
      <c r="I177" s="223"/>
      <c r="J177" s="35"/>
      <c r="K177" s="35"/>
      <c r="L177" s="35"/>
      <c r="M177" s="35"/>
      <c r="N177" s="35"/>
      <c r="O177" s="35"/>
      <c r="P177" s="35"/>
      <c r="Q177" s="35"/>
      <c r="R177" s="36"/>
      <c r="T177" s="150"/>
      <c r="U177" s="35"/>
      <c r="V177" s="35"/>
      <c r="W177" s="35"/>
      <c r="X177" s="35"/>
      <c r="Y177" s="35"/>
      <c r="Z177" s="35"/>
      <c r="AA177" s="73"/>
      <c r="AT177" s="21" t="s">
        <v>176</v>
      </c>
      <c r="AU177" s="21" t="s">
        <v>130</v>
      </c>
    </row>
    <row r="178" spans="2:65" s="1" customFormat="1" ht="38.25" customHeight="1">
      <c r="B178" s="140"/>
      <c r="C178" s="170" t="s">
        <v>239</v>
      </c>
      <c r="D178" s="170" t="s">
        <v>508</v>
      </c>
      <c r="E178" s="171" t="s">
        <v>2227</v>
      </c>
      <c r="F178" s="263" t="s">
        <v>2228</v>
      </c>
      <c r="G178" s="263"/>
      <c r="H178" s="263"/>
      <c r="I178" s="263"/>
      <c r="J178" s="172" t="s">
        <v>368</v>
      </c>
      <c r="K178" s="173">
        <v>4</v>
      </c>
      <c r="L178" s="264">
        <v>0</v>
      </c>
      <c r="M178" s="264"/>
      <c r="N178" s="264">
        <f>ROUND(L178*K178,2)</f>
        <v>0</v>
      </c>
      <c r="O178" s="225"/>
      <c r="P178" s="225"/>
      <c r="Q178" s="225"/>
      <c r="R178" s="145"/>
      <c r="T178" s="146" t="s">
        <v>5</v>
      </c>
      <c r="U178" s="43" t="s">
        <v>37</v>
      </c>
      <c r="V178" s="147">
        <v>0</v>
      </c>
      <c r="W178" s="147">
        <f>V178*K178</f>
        <v>0</v>
      </c>
      <c r="X178" s="147">
        <v>0.35</v>
      </c>
      <c r="Y178" s="147">
        <f>X178*K178</f>
        <v>1.4</v>
      </c>
      <c r="Z178" s="147">
        <v>0</v>
      </c>
      <c r="AA178" s="148">
        <f>Z178*K178</f>
        <v>0</v>
      </c>
      <c r="AR178" s="21" t="s">
        <v>340</v>
      </c>
      <c r="AT178" s="21" t="s">
        <v>508</v>
      </c>
      <c r="AU178" s="21" t="s">
        <v>130</v>
      </c>
      <c r="AY178" s="21" t="s">
        <v>164</v>
      </c>
      <c r="BE178" s="149">
        <f>IF(U178="základní",N178,0)</f>
        <v>0</v>
      </c>
      <c r="BF178" s="149">
        <f>IF(U178="snížená",N178,0)</f>
        <v>0</v>
      </c>
      <c r="BG178" s="149">
        <f>IF(U178="zákl. přenesená",N178,0)</f>
        <v>0</v>
      </c>
      <c r="BH178" s="149">
        <f>IF(U178="sníž. přenesená",N178,0)</f>
        <v>0</v>
      </c>
      <c r="BI178" s="149">
        <f>IF(U178="nulová",N178,0)</f>
        <v>0</v>
      </c>
      <c r="BJ178" s="21" t="s">
        <v>80</v>
      </c>
      <c r="BK178" s="149">
        <f>ROUND(L178*K178,2)</f>
        <v>0</v>
      </c>
      <c r="BL178" s="21" t="s">
        <v>163</v>
      </c>
      <c r="BM178" s="21" t="s">
        <v>2229</v>
      </c>
    </row>
    <row r="179" spans="2:65" s="1" customFormat="1" ht="24" customHeight="1">
      <c r="B179" s="34"/>
      <c r="C179" s="35"/>
      <c r="D179" s="35"/>
      <c r="E179" s="35"/>
      <c r="F179" s="222" t="s">
        <v>2230</v>
      </c>
      <c r="G179" s="223"/>
      <c r="H179" s="223"/>
      <c r="I179" s="223"/>
      <c r="J179" s="35"/>
      <c r="K179" s="35"/>
      <c r="L179" s="35"/>
      <c r="M179" s="35"/>
      <c r="N179" s="35"/>
      <c r="O179" s="35"/>
      <c r="P179" s="35"/>
      <c r="Q179" s="35"/>
      <c r="R179" s="36"/>
      <c r="T179" s="150"/>
      <c r="U179" s="35"/>
      <c r="V179" s="35"/>
      <c r="W179" s="35"/>
      <c r="X179" s="35"/>
      <c r="Y179" s="35"/>
      <c r="Z179" s="35"/>
      <c r="AA179" s="73"/>
      <c r="AT179" s="21" t="s">
        <v>176</v>
      </c>
      <c r="AU179" s="21" t="s">
        <v>130</v>
      </c>
    </row>
    <row r="180" spans="2:65" s="1" customFormat="1" ht="38.25" customHeight="1">
      <c r="B180" s="140"/>
      <c r="C180" s="170" t="s">
        <v>243</v>
      </c>
      <c r="D180" s="170" t="s">
        <v>508</v>
      </c>
      <c r="E180" s="171" t="s">
        <v>2231</v>
      </c>
      <c r="F180" s="263" t="s">
        <v>2232</v>
      </c>
      <c r="G180" s="263"/>
      <c r="H180" s="263"/>
      <c r="I180" s="263"/>
      <c r="J180" s="172" t="s">
        <v>368</v>
      </c>
      <c r="K180" s="173">
        <v>4</v>
      </c>
      <c r="L180" s="264">
        <v>0</v>
      </c>
      <c r="M180" s="264"/>
      <c r="N180" s="264">
        <f>ROUND(L180*K180,2)</f>
        <v>0</v>
      </c>
      <c r="O180" s="225"/>
      <c r="P180" s="225"/>
      <c r="Q180" s="225"/>
      <c r="R180" s="145"/>
      <c r="T180" s="146" t="s">
        <v>5</v>
      </c>
      <c r="U180" s="43" t="s">
        <v>37</v>
      </c>
      <c r="V180" s="147">
        <v>0</v>
      </c>
      <c r="W180" s="147">
        <f>V180*K180</f>
        <v>0</v>
      </c>
      <c r="X180" s="147">
        <v>0.35</v>
      </c>
      <c r="Y180" s="147">
        <f>X180*K180</f>
        <v>1.4</v>
      </c>
      <c r="Z180" s="147">
        <v>0</v>
      </c>
      <c r="AA180" s="148">
        <f>Z180*K180</f>
        <v>0</v>
      </c>
      <c r="AR180" s="21" t="s">
        <v>340</v>
      </c>
      <c r="AT180" s="21" t="s">
        <v>508</v>
      </c>
      <c r="AU180" s="21" t="s">
        <v>130</v>
      </c>
      <c r="AY180" s="21" t="s">
        <v>164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1" t="s">
        <v>80</v>
      </c>
      <c r="BK180" s="149">
        <f>ROUND(L180*K180,2)</f>
        <v>0</v>
      </c>
      <c r="BL180" s="21" t="s">
        <v>163</v>
      </c>
      <c r="BM180" s="21" t="s">
        <v>2233</v>
      </c>
    </row>
    <row r="181" spans="2:65" s="1" customFormat="1" ht="24" customHeight="1">
      <c r="B181" s="34"/>
      <c r="C181" s="35"/>
      <c r="D181" s="35"/>
      <c r="E181" s="35"/>
      <c r="F181" s="222" t="s">
        <v>2230</v>
      </c>
      <c r="G181" s="223"/>
      <c r="H181" s="223"/>
      <c r="I181" s="223"/>
      <c r="J181" s="35"/>
      <c r="K181" s="35"/>
      <c r="L181" s="35"/>
      <c r="M181" s="35"/>
      <c r="N181" s="35"/>
      <c r="O181" s="35"/>
      <c r="P181" s="35"/>
      <c r="Q181" s="35"/>
      <c r="R181" s="36"/>
      <c r="T181" s="150"/>
      <c r="U181" s="35"/>
      <c r="V181" s="35"/>
      <c r="W181" s="35"/>
      <c r="X181" s="35"/>
      <c r="Y181" s="35"/>
      <c r="Z181" s="35"/>
      <c r="AA181" s="73"/>
      <c r="AT181" s="21" t="s">
        <v>176</v>
      </c>
      <c r="AU181" s="21" t="s">
        <v>130</v>
      </c>
    </row>
    <row r="182" spans="2:65" s="9" customFormat="1" ht="29.85" customHeight="1">
      <c r="B182" s="129"/>
      <c r="C182" s="130"/>
      <c r="D182" s="139" t="s">
        <v>1043</v>
      </c>
      <c r="E182" s="139"/>
      <c r="F182" s="139"/>
      <c r="G182" s="139"/>
      <c r="H182" s="139"/>
      <c r="I182" s="139"/>
      <c r="J182" s="139"/>
      <c r="K182" s="139"/>
      <c r="L182" s="139"/>
      <c r="M182" s="139"/>
      <c r="N182" s="230">
        <f>BK182</f>
        <v>0</v>
      </c>
      <c r="O182" s="231"/>
      <c r="P182" s="231"/>
      <c r="Q182" s="231"/>
      <c r="R182" s="132"/>
      <c r="T182" s="133"/>
      <c r="U182" s="130"/>
      <c r="V182" s="130"/>
      <c r="W182" s="134">
        <f>SUM(W183:W197)</f>
        <v>19.341999999999999</v>
      </c>
      <c r="X182" s="130"/>
      <c r="Y182" s="134">
        <f>SUM(Y183:Y197)</f>
        <v>2.68451</v>
      </c>
      <c r="Z182" s="130"/>
      <c r="AA182" s="135">
        <f>SUM(AA183:AA197)</f>
        <v>0</v>
      </c>
      <c r="AR182" s="136" t="s">
        <v>80</v>
      </c>
      <c r="AT182" s="137" t="s">
        <v>71</v>
      </c>
      <c r="AU182" s="137" t="s">
        <v>80</v>
      </c>
      <c r="AY182" s="136" t="s">
        <v>164</v>
      </c>
      <c r="BK182" s="138">
        <f>SUM(BK183:BK197)</f>
        <v>0</v>
      </c>
    </row>
    <row r="183" spans="2:65" s="1" customFormat="1" ht="16.5" customHeight="1">
      <c r="B183" s="140"/>
      <c r="C183" s="141" t="s">
        <v>306</v>
      </c>
      <c r="D183" s="141" t="s">
        <v>165</v>
      </c>
      <c r="E183" s="142" t="s">
        <v>2234</v>
      </c>
      <c r="F183" s="224" t="s">
        <v>2235</v>
      </c>
      <c r="G183" s="224"/>
      <c r="H183" s="224"/>
      <c r="I183" s="224"/>
      <c r="J183" s="143" t="s">
        <v>409</v>
      </c>
      <c r="K183" s="144">
        <v>30</v>
      </c>
      <c r="L183" s="225">
        <v>0</v>
      </c>
      <c r="M183" s="225"/>
      <c r="N183" s="225">
        <f>ROUND(L183*K183,2)</f>
        <v>0</v>
      </c>
      <c r="O183" s="225"/>
      <c r="P183" s="225"/>
      <c r="Q183" s="225"/>
      <c r="R183" s="145"/>
      <c r="T183" s="146" t="s">
        <v>5</v>
      </c>
      <c r="U183" s="43" t="s">
        <v>37</v>
      </c>
      <c r="V183" s="147">
        <v>0.124</v>
      </c>
      <c r="W183" s="147">
        <f>V183*K183</f>
        <v>3.7199999999999998</v>
      </c>
      <c r="X183" s="147">
        <v>0</v>
      </c>
      <c r="Y183" s="147">
        <f>X183*K183</f>
        <v>0</v>
      </c>
      <c r="Z183" s="147">
        <v>0</v>
      </c>
      <c r="AA183" s="148">
        <f>Z183*K183</f>
        <v>0</v>
      </c>
      <c r="AR183" s="21" t="s">
        <v>163</v>
      </c>
      <c r="AT183" s="21" t="s">
        <v>165</v>
      </c>
      <c r="AU183" s="21" t="s">
        <v>130</v>
      </c>
      <c r="AY183" s="21" t="s">
        <v>164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1" t="s">
        <v>80</v>
      </c>
      <c r="BK183" s="149">
        <f>ROUND(L183*K183,2)</f>
        <v>0</v>
      </c>
      <c r="BL183" s="21" t="s">
        <v>163</v>
      </c>
      <c r="BM183" s="21" t="s">
        <v>2236</v>
      </c>
    </row>
    <row r="184" spans="2:65" s="1" customFormat="1" ht="16.5" customHeight="1">
      <c r="B184" s="34"/>
      <c r="C184" s="35"/>
      <c r="D184" s="35"/>
      <c r="E184" s="35"/>
      <c r="F184" s="222" t="s">
        <v>2235</v>
      </c>
      <c r="G184" s="223"/>
      <c r="H184" s="223"/>
      <c r="I184" s="223"/>
      <c r="J184" s="35"/>
      <c r="K184" s="35"/>
      <c r="L184" s="35"/>
      <c r="M184" s="35"/>
      <c r="N184" s="35"/>
      <c r="O184" s="35"/>
      <c r="P184" s="35"/>
      <c r="Q184" s="35"/>
      <c r="R184" s="36"/>
      <c r="T184" s="150"/>
      <c r="U184" s="35"/>
      <c r="V184" s="35"/>
      <c r="W184" s="35"/>
      <c r="X184" s="35"/>
      <c r="Y184" s="35"/>
      <c r="Z184" s="35"/>
      <c r="AA184" s="73"/>
      <c r="AT184" s="21" t="s">
        <v>176</v>
      </c>
      <c r="AU184" s="21" t="s">
        <v>130</v>
      </c>
    </row>
    <row r="185" spans="2:65" s="1" customFormat="1" ht="16.5" customHeight="1">
      <c r="B185" s="140"/>
      <c r="C185" s="170" t="s">
        <v>320</v>
      </c>
      <c r="D185" s="170" t="s">
        <v>508</v>
      </c>
      <c r="E185" s="171" t="s">
        <v>2237</v>
      </c>
      <c r="F185" s="263" t="s">
        <v>2238</v>
      </c>
      <c r="G185" s="263"/>
      <c r="H185" s="263"/>
      <c r="I185" s="263"/>
      <c r="J185" s="172" t="s">
        <v>409</v>
      </c>
      <c r="K185" s="173">
        <v>30</v>
      </c>
      <c r="L185" s="264">
        <v>0</v>
      </c>
      <c r="M185" s="264"/>
      <c r="N185" s="264">
        <f>ROUND(L185*K185,2)</f>
        <v>0</v>
      </c>
      <c r="O185" s="225"/>
      <c r="P185" s="225"/>
      <c r="Q185" s="225"/>
      <c r="R185" s="145"/>
      <c r="T185" s="146" t="s">
        <v>5</v>
      </c>
      <c r="U185" s="43" t="s">
        <v>37</v>
      </c>
      <c r="V185" s="147">
        <v>0</v>
      </c>
      <c r="W185" s="147">
        <f>V185*K185</f>
        <v>0</v>
      </c>
      <c r="X185" s="147">
        <v>1.9000000000000001E-4</v>
      </c>
      <c r="Y185" s="147">
        <f>X185*K185</f>
        <v>5.7000000000000002E-3</v>
      </c>
      <c r="Z185" s="147">
        <v>0</v>
      </c>
      <c r="AA185" s="148">
        <f>Z185*K185</f>
        <v>0</v>
      </c>
      <c r="AR185" s="21" t="s">
        <v>340</v>
      </c>
      <c r="AT185" s="21" t="s">
        <v>508</v>
      </c>
      <c r="AU185" s="21" t="s">
        <v>130</v>
      </c>
      <c r="AY185" s="21" t="s">
        <v>164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1" t="s">
        <v>80</v>
      </c>
      <c r="BK185" s="149">
        <f>ROUND(L185*K185,2)</f>
        <v>0</v>
      </c>
      <c r="BL185" s="21" t="s">
        <v>163</v>
      </c>
      <c r="BM185" s="21" t="s">
        <v>2239</v>
      </c>
    </row>
    <row r="186" spans="2:65" s="1" customFormat="1" ht="16.5" customHeight="1">
      <c r="B186" s="34"/>
      <c r="C186" s="35"/>
      <c r="D186" s="35"/>
      <c r="E186" s="35"/>
      <c r="F186" s="222" t="s">
        <v>2238</v>
      </c>
      <c r="G186" s="223"/>
      <c r="H186" s="223"/>
      <c r="I186" s="223"/>
      <c r="J186" s="35"/>
      <c r="K186" s="35"/>
      <c r="L186" s="35"/>
      <c r="M186" s="35"/>
      <c r="N186" s="35"/>
      <c r="O186" s="35"/>
      <c r="P186" s="35"/>
      <c r="Q186" s="35"/>
      <c r="R186" s="36"/>
      <c r="T186" s="150"/>
      <c r="U186" s="35"/>
      <c r="V186" s="35"/>
      <c r="W186" s="35"/>
      <c r="X186" s="35"/>
      <c r="Y186" s="35"/>
      <c r="Z186" s="35"/>
      <c r="AA186" s="73"/>
      <c r="AT186" s="21" t="s">
        <v>176</v>
      </c>
      <c r="AU186" s="21" t="s">
        <v>130</v>
      </c>
    </row>
    <row r="187" spans="2:65" s="1" customFormat="1" ht="38.25" customHeight="1">
      <c r="B187" s="140"/>
      <c r="C187" s="141" t="s">
        <v>282</v>
      </c>
      <c r="D187" s="141" t="s">
        <v>165</v>
      </c>
      <c r="E187" s="142" t="s">
        <v>2240</v>
      </c>
      <c r="F187" s="224" t="s">
        <v>2241</v>
      </c>
      <c r="G187" s="224"/>
      <c r="H187" s="224"/>
      <c r="I187" s="224"/>
      <c r="J187" s="143" t="s">
        <v>409</v>
      </c>
      <c r="K187" s="144">
        <v>12</v>
      </c>
      <c r="L187" s="225">
        <v>0</v>
      </c>
      <c r="M187" s="225"/>
      <c r="N187" s="225">
        <f>ROUND(L187*K187,2)</f>
        <v>0</v>
      </c>
      <c r="O187" s="225"/>
      <c r="P187" s="225"/>
      <c r="Q187" s="225"/>
      <c r="R187" s="145"/>
      <c r="T187" s="146" t="s">
        <v>5</v>
      </c>
      <c r="U187" s="43" t="s">
        <v>37</v>
      </c>
      <c r="V187" s="147">
        <v>0.33</v>
      </c>
      <c r="W187" s="147">
        <f>V187*K187</f>
        <v>3.96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1" t="s">
        <v>163</v>
      </c>
      <c r="AT187" s="21" t="s">
        <v>165</v>
      </c>
      <c r="AU187" s="21" t="s">
        <v>130</v>
      </c>
      <c r="AY187" s="21" t="s">
        <v>164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1" t="s">
        <v>80</v>
      </c>
      <c r="BK187" s="149">
        <f>ROUND(L187*K187,2)</f>
        <v>0</v>
      </c>
      <c r="BL187" s="21" t="s">
        <v>163</v>
      </c>
      <c r="BM187" s="21" t="s">
        <v>2242</v>
      </c>
    </row>
    <row r="188" spans="2:65" s="1" customFormat="1" ht="16.5" customHeight="1">
      <c r="B188" s="140"/>
      <c r="C188" s="170" t="s">
        <v>286</v>
      </c>
      <c r="D188" s="170" t="s">
        <v>508</v>
      </c>
      <c r="E188" s="171" t="s">
        <v>2243</v>
      </c>
      <c r="F188" s="263" t="s">
        <v>2244</v>
      </c>
      <c r="G188" s="263"/>
      <c r="H188" s="263"/>
      <c r="I188" s="263"/>
      <c r="J188" s="172" t="s">
        <v>569</v>
      </c>
      <c r="K188" s="173">
        <v>12</v>
      </c>
      <c r="L188" s="264">
        <v>0</v>
      </c>
      <c r="M188" s="264"/>
      <c r="N188" s="264">
        <f>ROUND(L188*K188,2)</f>
        <v>0</v>
      </c>
      <c r="O188" s="225"/>
      <c r="P188" s="225"/>
      <c r="Q188" s="225"/>
      <c r="R188" s="145"/>
      <c r="T188" s="146" t="s">
        <v>5</v>
      </c>
      <c r="U188" s="43" t="s">
        <v>37</v>
      </c>
      <c r="V188" s="147">
        <v>0</v>
      </c>
      <c r="W188" s="147">
        <f>V188*K188</f>
        <v>0</v>
      </c>
      <c r="X188" s="147">
        <v>1.09E-3</v>
      </c>
      <c r="Y188" s="147">
        <f>X188*K188</f>
        <v>1.3080000000000001E-2</v>
      </c>
      <c r="Z188" s="147">
        <v>0</v>
      </c>
      <c r="AA188" s="148">
        <f>Z188*K188</f>
        <v>0</v>
      </c>
      <c r="AR188" s="21" t="s">
        <v>340</v>
      </c>
      <c r="AT188" s="21" t="s">
        <v>508</v>
      </c>
      <c r="AU188" s="21" t="s">
        <v>130</v>
      </c>
      <c r="AY188" s="21" t="s">
        <v>164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1" t="s">
        <v>80</v>
      </c>
      <c r="BK188" s="149">
        <f>ROUND(L188*K188,2)</f>
        <v>0</v>
      </c>
      <c r="BL188" s="21" t="s">
        <v>163</v>
      </c>
      <c r="BM188" s="21" t="s">
        <v>2245</v>
      </c>
    </row>
    <row r="189" spans="2:65" s="1" customFormat="1" ht="84" customHeight="1">
      <c r="B189" s="34"/>
      <c r="C189" s="35"/>
      <c r="D189" s="35"/>
      <c r="E189" s="35"/>
      <c r="F189" s="222" t="s">
        <v>2246</v>
      </c>
      <c r="G189" s="223"/>
      <c r="H189" s="223"/>
      <c r="I189" s="223"/>
      <c r="J189" s="35"/>
      <c r="K189" s="35"/>
      <c r="L189" s="35"/>
      <c r="M189" s="35"/>
      <c r="N189" s="35"/>
      <c r="O189" s="35"/>
      <c r="P189" s="35"/>
      <c r="Q189" s="35"/>
      <c r="R189" s="36"/>
      <c r="T189" s="150"/>
      <c r="U189" s="35"/>
      <c r="V189" s="35"/>
      <c r="W189" s="35"/>
      <c r="X189" s="35"/>
      <c r="Y189" s="35"/>
      <c r="Z189" s="35"/>
      <c r="AA189" s="73"/>
      <c r="AT189" s="21" t="s">
        <v>176</v>
      </c>
      <c r="AU189" s="21" t="s">
        <v>130</v>
      </c>
    </row>
    <row r="190" spans="2:65" s="1" customFormat="1" ht="16.5" customHeight="1">
      <c r="B190" s="140"/>
      <c r="C190" s="141" t="s">
        <v>290</v>
      </c>
      <c r="D190" s="141" t="s">
        <v>165</v>
      </c>
      <c r="E190" s="142" t="s">
        <v>2247</v>
      </c>
      <c r="F190" s="224" t="s">
        <v>2248</v>
      </c>
      <c r="G190" s="224"/>
      <c r="H190" s="224"/>
      <c r="I190" s="224"/>
      <c r="J190" s="143" t="s">
        <v>569</v>
      </c>
      <c r="K190" s="144">
        <v>3</v>
      </c>
      <c r="L190" s="225">
        <v>0</v>
      </c>
      <c r="M190" s="225"/>
      <c r="N190" s="225">
        <f>ROUND(L190*K190,2)</f>
        <v>0</v>
      </c>
      <c r="O190" s="225"/>
      <c r="P190" s="225"/>
      <c r="Q190" s="225"/>
      <c r="R190" s="145"/>
      <c r="T190" s="146" t="s">
        <v>5</v>
      </c>
      <c r="U190" s="43" t="s">
        <v>37</v>
      </c>
      <c r="V190" s="147">
        <v>0.57199999999999995</v>
      </c>
      <c r="W190" s="147">
        <f>V190*K190</f>
        <v>1.7159999999999997</v>
      </c>
      <c r="X190" s="147">
        <v>0</v>
      </c>
      <c r="Y190" s="147">
        <f>X190*K190</f>
        <v>0</v>
      </c>
      <c r="Z190" s="147">
        <v>0</v>
      </c>
      <c r="AA190" s="148">
        <f>Z190*K190</f>
        <v>0</v>
      </c>
      <c r="AR190" s="21" t="s">
        <v>163</v>
      </c>
      <c r="AT190" s="21" t="s">
        <v>165</v>
      </c>
      <c r="AU190" s="21" t="s">
        <v>130</v>
      </c>
      <c r="AY190" s="21" t="s">
        <v>164</v>
      </c>
      <c r="BE190" s="149">
        <f>IF(U190="základní",N190,0)</f>
        <v>0</v>
      </c>
      <c r="BF190" s="149">
        <f>IF(U190="snížená",N190,0)</f>
        <v>0</v>
      </c>
      <c r="BG190" s="149">
        <f>IF(U190="zákl. přenesená",N190,0)</f>
        <v>0</v>
      </c>
      <c r="BH190" s="149">
        <f>IF(U190="sníž. přenesená",N190,0)</f>
        <v>0</v>
      </c>
      <c r="BI190" s="149">
        <f>IF(U190="nulová",N190,0)</f>
        <v>0</v>
      </c>
      <c r="BJ190" s="21" t="s">
        <v>80</v>
      </c>
      <c r="BK190" s="149">
        <f>ROUND(L190*K190,2)</f>
        <v>0</v>
      </c>
      <c r="BL190" s="21" t="s">
        <v>163</v>
      </c>
      <c r="BM190" s="21" t="s">
        <v>2249</v>
      </c>
    </row>
    <row r="191" spans="2:65" s="1" customFormat="1" ht="16.5" customHeight="1">
      <c r="B191" s="34"/>
      <c r="C191" s="35"/>
      <c r="D191" s="35"/>
      <c r="E191" s="35"/>
      <c r="F191" s="222" t="s">
        <v>2248</v>
      </c>
      <c r="G191" s="223"/>
      <c r="H191" s="223"/>
      <c r="I191" s="223"/>
      <c r="J191" s="35"/>
      <c r="K191" s="35"/>
      <c r="L191" s="35"/>
      <c r="M191" s="35"/>
      <c r="N191" s="35"/>
      <c r="O191" s="35"/>
      <c r="P191" s="35"/>
      <c r="Q191" s="35"/>
      <c r="R191" s="36"/>
      <c r="T191" s="150"/>
      <c r="U191" s="35"/>
      <c r="V191" s="35"/>
      <c r="W191" s="35"/>
      <c r="X191" s="35"/>
      <c r="Y191" s="35"/>
      <c r="Z191" s="35"/>
      <c r="AA191" s="73"/>
      <c r="AT191" s="21" t="s">
        <v>176</v>
      </c>
      <c r="AU191" s="21" t="s">
        <v>130</v>
      </c>
    </row>
    <row r="192" spans="2:65" s="1" customFormat="1" ht="16.5" customHeight="1">
      <c r="B192" s="140"/>
      <c r="C192" s="170" t="s">
        <v>294</v>
      </c>
      <c r="D192" s="170" t="s">
        <v>508</v>
      </c>
      <c r="E192" s="171" t="s">
        <v>2250</v>
      </c>
      <c r="F192" s="263" t="s">
        <v>2251</v>
      </c>
      <c r="G192" s="263"/>
      <c r="H192" s="263"/>
      <c r="I192" s="263"/>
      <c r="J192" s="172" t="s">
        <v>569</v>
      </c>
      <c r="K192" s="173">
        <v>3</v>
      </c>
      <c r="L192" s="264">
        <v>0</v>
      </c>
      <c r="M192" s="264"/>
      <c r="N192" s="264">
        <f>ROUND(L192*K192,2)</f>
        <v>0</v>
      </c>
      <c r="O192" s="225"/>
      <c r="P192" s="225"/>
      <c r="Q192" s="225"/>
      <c r="R192" s="145"/>
      <c r="T192" s="146" t="s">
        <v>5</v>
      </c>
      <c r="U192" s="43" t="s">
        <v>37</v>
      </c>
      <c r="V192" s="147">
        <v>0</v>
      </c>
      <c r="W192" s="147">
        <f>V192*K192</f>
        <v>0</v>
      </c>
      <c r="X192" s="147">
        <v>1.7999999999999999E-2</v>
      </c>
      <c r="Y192" s="147">
        <f>X192*K192</f>
        <v>5.3999999999999992E-2</v>
      </c>
      <c r="Z192" s="147">
        <v>0</v>
      </c>
      <c r="AA192" s="148">
        <f>Z192*K192</f>
        <v>0</v>
      </c>
      <c r="AR192" s="21" t="s">
        <v>340</v>
      </c>
      <c r="AT192" s="21" t="s">
        <v>508</v>
      </c>
      <c r="AU192" s="21" t="s">
        <v>130</v>
      </c>
      <c r="AY192" s="21" t="s">
        <v>164</v>
      </c>
      <c r="BE192" s="149">
        <f>IF(U192="základní",N192,0)</f>
        <v>0</v>
      </c>
      <c r="BF192" s="149">
        <f>IF(U192="snížená",N192,0)</f>
        <v>0</v>
      </c>
      <c r="BG192" s="149">
        <f>IF(U192="zákl. přenesená",N192,0)</f>
        <v>0</v>
      </c>
      <c r="BH192" s="149">
        <f>IF(U192="sníž. přenesená",N192,0)</f>
        <v>0</v>
      </c>
      <c r="BI192" s="149">
        <f>IF(U192="nulová",N192,0)</f>
        <v>0</v>
      </c>
      <c r="BJ192" s="21" t="s">
        <v>80</v>
      </c>
      <c r="BK192" s="149">
        <f>ROUND(L192*K192,2)</f>
        <v>0</v>
      </c>
      <c r="BL192" s="21" t="s">
        <v>163</v>
      </c>
      <c r="BM192" s="21" t="s">
        <v>2252</v>
      </c>
    </row>
    <row r="193" spans="2:65" s="1" customFormat="1" ht="25.5" customHeight="1">
      <c r="B193" s="140"/>
      <c r="C193" s="141" t="s">
        <v>324</v>
      </c>
      <c r="D193" s="141" t="s">
        <v>165</v>
      </c>
      <c r="E193" s="142" t="s">
        <v>2253</v>
      </c>
      <c r="F193" s="224" t="s">
        <v>2254</v>
      </c>
      <c r="G193" s="224"/>
      <c r="H193" s="224"/>
      <c r="I193" s="224"/>
      <c r="J193" s="143" t="s">
        <v>569</v>
      </c>
      <c r="K193" s="144">
        <v>1</v>
      </c>
      <c r="L193" s="225">
        <v>0</v>
      </c>
      <c r="M193" s="225"/>
      <c r="N193" s="225">
        <f>ROUND(L193*K193,2)</f>
        <v>0</v>
      </c>
      <c r="O193" s="225"/>
      <c r="P193" s="225"/>
      <c r="Q193" s="225"/>
      <c r="R193" s="145"/>
      <c r="T193" s="146" t="s">
        <v>5</v>
      </c>
      <c r="U193" s="43" t="s">
        <v>37</v>
      </c>
      <c r="V193" s="147">
        <v>2.0209999999999999</v>
      </c>
      <c r="W193" s="147">
        <f>V193*K193</f>
        <v>2.0209999999999999</v>
      </c>
      <c r="X193" s="147">
        <v>5.1999999999999995E-4</v>
      </c>
      <c r="Y193" s="147">
        <f>X193*K193</f>
        <v>5.1999999999999995E-4</v>
      </c>
      <c r="Z193" s="147">
        <v>0</v>
      </c>
      <c r="AA193" s="148">
        <f>Z193*K193</f>
        <v>0</v>
      </c>
      <c r="AR193" s="21" t="s">
        <v>163</v>
      </c>
      <c r="AT193" s="21" t="s">
        <v>165</v>
      </c>
      <c r="AU193" s="21" t="s">
        <v>130</v>
      </c>
      <c r="AY193" s="21" t="s">
        <v>164</v>
      </c>
      <c r="BE193" s="149">
        <f>IF(U193="základní",N193,0)</f>
        <v>0</v>
      </c>
      <c r="BF193" s="149">
        <f>IF(U193="snížená",N193,0)</f>
        <v>0</v>
      </c>
      <c r="BG193" s="149">
        <f>IF(U193="zákl. přenesená",N193,0)</f>
        <v>0</v>
      </c>
      <c r="BH193" s="149">
        <f>IF(U193="sníž. přenesená",N193,0)</f>
        <v>0</v>
      </c>
      <c r="BI193" s="149">
        <f>IF(U193="nulová",N193,0)</f>
        <v>0</v>
      </c>
      <c r="BJ193" s="21" t="s">
        <v>80</v>
      </c>
      <c r="BK193" s="149">
        <f>ROUND(L193*K193,2)</f>
        <v>0</v>
      </c>
      <c r="BL193" s="21" t="s">
        <v>163</v>
      </c>
      <c r="BM193" s="21" t="s">
        <v>2255</v>
      </c>
    </row>
    <row r="194" spans="2:65" s="1" customFormat="1" ht="25.5" customHeight="1">
      <c r="B194" s="140"/>
      <c r="C194" s="141" t="s">
        <v>195</v>
      </c>
      <c r="D194" s="141" t="s">
        <v>165</v>
      </c>
      <c r="E194" s="142" t="s">
        <v>2256</v>
      </c>
      <c r="F194" s="224" t="s">
        <v>1594</v>
      </c>
      <c r="G194" s="224"/>
      <c r="H194" s="224"/>
      <c r="I194" s="224"/>
      <c r="J194" s="143" t="s">
        <v>185</v>
      </c>
      <c r="K194" s="144">
        <v>1</v>
      </c>
      <c r="L194" s="225">
        <v>0</v>
      </c>
      <c r="M194" s="225"/>
      <c r="N194" s="225">
        <f>ROUND(L194*K194,2)</f>
        <v>0</v>
      </c>
      <c r="O194" s="225"/>
      <c r="P194" s="225"/>
      <c r="Q194" s="225"/>
      <c r="R194" s="145"/>
      <c r="T194" s="146" t="s">
        <v>5</v>
      </c>
      <c r="U194" s="43" t="s">
        <v>37</v>
      </c>
      <c r="V194" s="147">
        <v>4.3999999999999997E-2</v>
      </c>
      <c r="W194" s="147">
        <f>V194*K194</f>
        <v>4.3999999999999997E-2</v>
      </c>
      <c r="X194" s="147">
        <v>0</v>
      </c>
      <c r="Y194" s="147">
        <f>X194*K194</f>
        <v>0</v>
      </c>
      <c r="Z194" s="147">
        <v>0</v>
      </c>
      <c r="AA194" s="148">
        <f>Z194*K194</f>
        <v>0</v>
      </c>
      <c r="AR194" s="21" t="s">
        <v>163</v>
      </c>
      <c r="AT194" s="21" t="s">
        <v>165</v>
      </c>
      <c r="AU194" s="21" t="s">
        <v>130</v>
      </c>
      <c r="AY194" s="21" t="s">
        <v>164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1" t="s">
        <v>80</v>
      </c>
      <c r="BK194" s="149">
        <f>ROUND(L194*K194,2)</f>
        <v>0</v>
      </c>
      <c r="BL194" s="21" t="s">
        <v>163</v>
      </c>
      <c r="BM194" s="21" t="s">
        <v>2257</v>
      </c>
    </row>
    <row r="195" spans="2:65" s="1" customFormat="1" ht="24" customHeight="1">
      <c r="B195" s="34"/>
      <c r="C195" s="35"/>
      <c r="D195" s="35"/>
      <c r="E195" s="35"/>
      <c r="F195" s="222" t="s">
        <v>2258</v>
      </c>
      <c r="G195" s="223"/>
      <c r="H195" s="223"/>
      <c r="I195" s="223"/>
      <c r="J195" s="35"/>
      <c r="K195" s="35"/>
      <c r="L195" s="35"/>
      <c r="M195" s="35"/>
      <c r="N195" s="35"/>
      <c r="O195" s="35"/>
      <c r="P195" s="35"/>
      <c r="Q195" s="35"/>
      <c r="R195" s="36"/>
      <c r="T195" s="150"/>
      <c r="U195" s="35"/>
      <c r="V195" s="35"/>
      <c r="W195" s="35"/>
      <c r="X195" s="35"/>
      <c r="Y195" s="35"/>
      <c r="Z195" s="35"/>
      <c r="AA195" s="73"/>
      <c r="AT195" s="21" t="s">
        <v>176</v>
      </c>
      <c r="AU195" s="21" t="s">
        <v>130</v>
      </c>
    </row>
    <row r="196" spans="2:65" s="1" customFormat="1" ht="16.5" customHeight="1">
      <c r="B196" s="140"/>
      <c r="C196" s="141" t="s">
        <v>344</v>
      </c>
      <c r="D196" s="141" t="s">
        <v>165</v>
      </c>
      <c r="E196" s="142" t="s">
        <v>2259</v>
      </c>
      <c r="F196" s="224" t="s">
        <v>2260</v>
      </c>
      <c r="G196" s="224"/>
      <c r="H196" s="224"/>
      <c r="I196" s="224"/>
      <c r="J196" s="143" t="s">
        <v>417</v>
      </c>
      <c r="K196" s="144">
        <v>1</v>
      </c>
      <c r="L196" s="225">
        <v>0</v>
      </c>
      <c r="M196" s="225"/>
      <c r="N196" s="225">
        <f>ROUND(L196*K196,2)</f>
        <v>0</v>
      </c>
      <c r="O196" s="225"/>
      <c r="P196" s="225"/>
      <c r="Q196" s="225"/>
      <c r="R196" s="145"/>
      <c r="T196" s="146" t="s">
        <v>5</v>
      </c>
      <c r="U196" s="43" t="s">
        <v>37</v>
      </c>
      <c r="V196" s="147">
        <v>7.8810000000000002</v>
      </c>
      <c r="W196" s="147">
        <f>V196*K196</f>
        <v>7.8810000000000002</v>
      </c>
      <c r="X196" s="147">
        <v>2.6112099999999998</v>
      </c>
      <c r="Y196" s="147">
        <f>X196*K196</f>
        <v>2.6112099999999998</v>
      </c>
      <c r="Z196" s="147">
        <v>0</v>
      </c>
      <c r="AA196" s="148">
        <f>Z196*K196</f>
        <v>0</v>
      </c>
      <c r="AR196" s="21" t="s">
        <v>163</v>
      </c>
      <c r="AT196" s="21" t="s">
        <v>165</v>
      </c>
      <c r="AU196" s="21" t="s">
        <v>130</v>
      </c>
      <c r="AY196" s="21" t="s">
        <v>164</v>
      </c>
      <c r="BE196" s="149">
        <f>IF(U196="základní",N196,0)</f>
        <v>0</v>
      </c>
      <c r="BF196" s="149">
        <f>IF(U196="snížená",N196,0)</f>
        <v>0</v>
      </c>
      <c r="BG196" s="149">
        <f>IF(U196="zákl. přenesená",N196,0)</f>
        <v>0</v>
      </c>
      <c r="BH196" s="149">
        <f>IF(U196="sníž. přenesená",N196,0)</f>
        <v>0</v>
      </c>
      <c r="BI196" s="149">
        <f>IF(U196="nulová",N196,0)</f>
        <v>0</v>
      </c>
      <c r="BJ196" s="21" t="s">
        <v>80</v>
      </c>
      <c r="BK196" s="149">
        <f>ROUND(L196*K196,2)</f>
        <v>0</v>
      </c>
      <c r="BL196" s="21" t="s">
        <v>163</v>
      </c>
      <c r="BM196" s="21" t="s">
        <v>2261</v>
      </c>
    </row>
    <row r="197" spans="2:65" s="1" customFormat="1" ht="408" customHeight="1">
      <c r="B197" s="34"/>
      <c r="C197" s="35"/>
      <c r="D197" s="35"/>
      <c r="E197" s="35"/>
      <c r="F197" s="265" t="s">
        <v>2262</v>
      </c>
      <c r="G197" s="223"/>
      <c r="H197" s="223"/>
      <c r="I197" s="223"/>
      <c r="J197" s="35"/>
      <c r="K197" s="35"/>
      <c r="L197" s="35"/>
      <c r="M197" s="35"/>
      <c r="N197" s="35"/>
      <c r="O197" s="35"/>
      <c r="P197" s="35"/>
      <c r="Q197" s="35"/>
      <c r="R197" s="36"/>
      <c r="T197" s="150"/>
      <c r="U197" s="35"/>
      <c r="V197" s="35"/>
      <c r="W197" s="35"/>
      <c r="X197" s="35"/>
      <c r="Y197" s="35"/>
      <c r="Z197" s="35"/>
      <c r="AA197" s="73"/>
      <c r="AT197" s="21" t="s">
        <v>176</v>
      </c>
      <c r="AU197" s="21" t="s">
        <v>130</v>
      </c>
    </row>
    <row r="198" spans="2:65" s="9" customFormat="1" ht="29.85" customHeight="1">
      <c r="B198" s="129"/>
      <c r="C198" s="130"/>
      <c r="D198" s="139" t="s">
        <v>362</v>
      </c>
      <c r="E198" s="139"/>
      <c r="F198" s="139"/>
      <c r="G198" s="139"/>
      <c r="H198" s="139"/>
      <c r="I198" s="139"/>
      <c r="J198" s="139"/>
      <c r="K198" s="139"/>
      <c r="L198" s="139"/>
      <c r="M198" s="139"/>
      <c r="N198" s="230">
        <f>BK198</f>
        <v>0</v>
      </c>
      <c r="O198" s="231"/>
      <c r="P198" s="231"/>
      <c r="Q198" s="231"/>
      <c r="R198" s="132"/>
      <c r="T198" s="133"/>
      <c r="U198" s="130"/>
      <c r="V198" s="130"/>
      <c r="W198" s="134">
        <f>SUM(W199:W202)</f>
        <v>2.2799999999999998</v>
      </c>
      <c r="X198" s="130"/>
      <c r="Y198" s="134">
        <f>SUM(Y199:Y202)</f>
        <v>1.90665</v>
      </c>
      <c r="Z198" s="130"/>
      <c r="AA198" s="135">
        <f>SUM(AA199:AA202)</f>
        <v>0</v>
      </c>
      <c r="AR198" s="136" t="s">
        <v>80</v>
      </c>
      <c r="AT198" s="137" t="s">
        <v>71</v>
      </c>
      <c r="AU198" s="137" t="s">
        <v>80</v>
      </c>
      <c r="AY198" s="136" t="s">
        <v>164</v>
      </c>
      <c r="BK198" s="138">
        <f>SUM(BK199:BK202)</f>
        <v>0</v>
      </c>
    </row>
    <row r="199" spans="2:65" s="1" customFormat="1" ht="38.25" customHeight="1">
      <c r="B199" s="140"/>
      <c r="C199" s="141" t="s">
        <v>298</v>
      </c>
      <c r="D199" s="141" t="s">
        <v>165</v>
      </c>
      <c r="E199" s="142" t="s">
        <v>2263</v>
      </c>
      <c r="F199" s="224" t="s">
        <v>2264</v>
      </c>
      <c r="G199" s="224"/>
      <c r="H199" s="224"/>
      <c r="I199" s="224"/>
      <c r="J199" s="143" t="s">
        <v>409</v>
      </c>
      <c r="K199" s="144">
        <v>11</v>
      </c>
      <c r="L199" s="225">
        <v>0</v>
      </c>
      <c r="M199" s="225"/>
      <c r="N199" s="225">
        <f>ROUND(L199*K199,2)</f>
        <v>0</v>
      </c>
      <c r="O199" s="225"/>
      <c r="P199" s="225"/>
      <c r="Q199" s="225"/>
      <c r="R199" s="145"/>
      <c r="T199" s="146" t="s">
        <v>5</v>
      </c>
      <c r="U199" s="43" t="s">
        <v>37</v>
      </c>
      <c r="V199" s="147">
        <v>0.152</v>
      </c>
      <c r="W199" s="147">
        <f>V199*K199</f>
        <v>1.6719999999999999</v>
      </c>
      <c r="X199" s="147">
        <v>0.12711</v>
      </c>
      <c r="Y199" s="147">
        <f>X199*K199</f>
        <v>1.39821</v>
      </c>
      <c r="Z199" s="147">
        <v>0</v>
      </c>
      <c r="AA199" s="148">
        <f>Z199*K199</f>
        <v>0</v>
      </c>
      <c r="AR199" s="21" t="s">
        <v>163</v>
      </c>
      <c r="AT199" s="21" t="s">
        <v>165</v>
      </c>
      <c r="AU199" s="21" t="s">
        <v>130</v>
      </c>
      <c r="AY199" s="21" t="s">
        <v>164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1" t="s">
        <v>80</v>
      </c>
      <c r="BK199" s="149">
        <f>ROUND(L199*K199,2)</f>
        <v>0</v>
      </c>
      <c r="BL199" s="21" t="s">
        <v>163</v>
      </c>
      <c r="BM199" s="21" t="s">
        <v>2265</v>
      </c>
    </row>
    <row r="200" spans="2:65" s="1" customFormat="1" ht="48" customHeight="1">
      <c r="B200" s="34"/>
      <c r="C200" s="35"/>
      <c r="D200" s="35"/>
      <c r="E200" s="35"/>
      <c r="F200" s="222" t="s">
        <v>2266</v>
      </c>
      <c r="G200" s="223"/>
      <c r="H200" s="223"/>
      <c r="I200" s="223"/>
      <c r="J200" s="35"/>
      <c r="K200" s="35"/>
      <c r="L200" s="35"/>
      <c r="M200" s="35"/>
      <c r="N200" s="35"/>
      <c r="O200" s="35"/>
      <c r="P200" s="35"/>
      <c r="Q200" s="35"/>
      <c r="R200" s="36"/>
      <c r="T200" s="150"/>
      <c r="U200" s="35"/>
      <c r="V200" s="35"/>
      <c r="W200" s="35"/>
      <c r="X200" s="35"/>
      <c r="Y200" s="35"/>
      <c r="Z200" s="35"/>
      <c r="AA200" s="73"/>
      <c r="AT200" s="21" t="s">
        <v>176</v>
      </c>
      <c r="AU200" s="21" t="s">
        <v>130</v>
      </c>
    </row>
    <row r="201" spans="2:65" s="1" customFormat="1" ht="16.5" customHeight="1">
      <c r="B201" s="140"/>
      <c r="C201" s="141" t="s">
        <v>302</v>
      </c>
      <c r="D201" s="141" t="s">
        <v>165</v>
      </c>
      <c r="E201" s="142" t="s">
        <v>2267</v>
      </c>
      <c r="F201" s="224" t="s">
        <v>2268</v>
      </c>
      <c r="G201" s="224"/>
      <c r="H201" s="224"/>
      <c r="I201" s="224"/>
      <c r="J201" s="143" t="s">
        <v>2063</v>
      </c>
      <c r="K201" s="144">
        <v>4</v>
      </c>
      <c r="L201" s="225">
        <v>0</v>
      </c>
      <c r="M201" s="225"/>
      <c r="N201" s="225">
        <f>ROUND(L201*K201,2)</f>
        <v>0</v>
      </c>
      <c r="O201" s="225"/>
      <c r="P201" s="225"/>
      <c r="Q201" s="225"/>
      <c r="R201" s="145"/>
      <c r="T201" s="146" t="s">
        <v>5</v>
      </c>
      <c r="U201" s="43" t="s">
        <v>37</v>
      </c>
      <c r="V201" s="147">
        <v>0.152</v>
      </c>
      <c r="W201" s="147">
        <f>V201*K201</f>
        <v>0.60799999999999998</v>
      </c>
      <c r="X201" s="147">
        <v>0.12711</v>
      </c>
      <c r="Y201" s="147">
        <f>X201*K201</f>
        <v>0.50844</v>
      </c>
      <c r="Z201" s="147">
        <v>0</v>
      </c>
      <c r="AA201" s="148">
        <f>Z201*K201</f>
        <v>0</v>
      </c>
      <c r="AR201" s="21" t="s">
        <v>163</v>
      </c>
      <c r="AT201" s="21" t="s">
        <v>165</v>
      </c>
      <c r="AU201" s="21" t="s">
        <v>130</v>
      </c>
      <c r="AY201" s="21" t="s">
        <v>164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1" t="s">
        <v>80</v>
      </c>
      <c r="BK201" s="149">
        <f>ROUND(L201*K201,2)</f>
        <v>0</v>
      </c>
      <c r="BL201" s="21" t="s">
        <v>163</v>
      </c>
      <c r="BM201" s="21" t="s">
        <v>2269</v>
      </c>
    </row>
    <row r="202" spans="2:65" s="1" customFormat="1" ht="24" customHeight="1">
      <c r="B202" s="34"/>
      <c r="C202" s="35"/>
      <c r="D202" s="35"/>
      <c r="E202" s="35"/>
      <c r="F202" s="222" t="s">
        <v>2270</v>
      </c>
      <c r="G202" s="223"/>
      <c r="H202" s="223"/>
      <c r="I202" s="223"/>
      <c r="J202" s="35"/>
      <c r="K202" s="35"/>
      <c r="L202" s="35"/>
      <c r="M202" s="35"/>
      <c r="N202" s="35"/>
      <c r="O202" s="35"/>
      <c r="P202" s="35"/>
      <c r="Q202" s="35"/>
      <c r="R202" s="36"/>
      <c r="T202" s="150"/>
      <c r="U202" s="35"/>
      <c r="V202" s="35"/>
      <c r="W202" s="35"/>
      <c r="X202" s="35"/>
      <c r="Y202" s="35"/>
      <c r="Z202" s="35"/>
      <c r="AA202" s="73"/>
      <c r="AT202" s="21" t="s">
        <v>176</v>
      </c>
      <c r="AU202" s="21" t="s">
        <v>130</v>
      </c>
    </row>
    <row r="203" spans="2:65" s="9" customFormat="1" ht="37.35" customHeight="1">
      <c r="B203" s="129"/>
      <c r="C203" s="130"/>
      <c r="D203" s="131" t="s">
        <v>1044</v>
      </c>
      <c r="E203" s="131"/>
      <c r="F203" s="131"/>
      <c r="G203" s="131"/>
      <c r="H203" s="131"/>
      <c r="I203" s="131"/>
      <c r="J203" s="131"/>
      <c r="K203" s="131"/>
      <c r="L203" s="131"/>
      <c r="M203" s="131"/>
      <c r="N203" s="228">
        <f>BK203</f>
        <v>0</v>
      </c>
      <c r="O203" s="229"/>
      <c r="P203" s="229"/>
      <c r="Q203" s="229"/>
      <c r="R203" s="132"/>
      <c r="T203" s="133"/>
      <c r="U203" s="130"/>
      <c r="V203" s="130"/>
      <c r="W203" s="134">
        <f>W204</f>
        <v>23.29</v>
      </c>
      <c r="X203" s="130"/>
      <c r="Y203" s="134">
        <f>Y204</f>
        <v>5.6899999999999999E-2</v>
      </c>
      <c r="Z203" s="130"/>
      <c r="AA203" s="135">
        <f>AA204</f>
        <v>0</v>
      </c>
      <c r="AR203" s="136" t="s">
        <v>130</v>
      </c>
      <c r="AT203" s="137" t="s">
        <v>71</v>
      </c>
      <c r="AU203" s="137" t="s">
        <v>72</v>
      </c>
      <c r="AY203" s="136" t="s">
        <v>164</v>
      </c>
      <c r="BK203" s="138">
        <f>BK204</f>
        <v>0</v>
      </c>
    </row>
    <row r="204" spans="2:65" s="9" customFormat="1" ht="19.899999999999999" customHeight="1">
      <c r="B204" s="129"/>
      <c r="C204" s="130"/>
      <c r="D204" s="139" t="s">
        <v>1045</v>
      </c>
      <c r="E204" s="139"/>
      <c r="F204" s="139"/>
      <c r="G204" s="139"/>
      <c r="H204" s="139"/>
      <c r="I204" s="139"/>
      <c r="J204" s="139"/>
      <c r="K204" s="139"/>
      <c r="L204" s="139"/>
      <c r="M204" s="139"/>
      <c r="N204" s="230">
        <f>BK204</f>
        <v>0</v>
      </c>
      <c r="O204" s="231"/>
      <c r="P204" s="231"/>
      <c r="Q204" s="231"/>
      <c r="R204" s="132"/>
      <c r="T204" s="133"/>
      <c r="U204" s="130"/>
      <c r="V204" s="130"/>
      <c r="W204" s="134">
        <f>SUM(W205:W218)</f>
        <v>23.29</v>
      </c>
      <c r="X204" s="130"/>
      <c r="Y204" s="134">
        <f>SUM(Y205:Y218)</f>
        <v>5.6899999999999999E-2</v>
      </c>
      <c r="Z204" s="130"/>
      <c r="AA204" s="135">
        <f>SUM(AA205:AA218)</f>
        <v>0</v>
      </c>
      <c r="AR204" s="136" t="s">
        <v>130</v>
      </c>
      <c r="AT204" s="137" t="s">
        <v>71</v>
      </c>
      <c r="AU204" s="137" t="s">
        <v>80</v>
      </c>
      <c r="AY204" s="136" t="s">
        <v>164</v>
      </c>
      <c r="BK204" s="138">
        <f>SUM(BK205:BK218)</f>
        <v>0</v>
      </c>
    </row>
    <row r="205" spans="2:65" s="1" customFormat="1" ht="25.5" customHeight="1">
      <c r="B205" s="140"/>
      <c r="C205" s="141" t="s">
        <v>10</v>
      </c>
      <c r="D205" s="141" t="s">
        <v>165</v>
      </c>
      <c r="E205" s="142" t="s">
        <v>2271</v>
      </c>
      <c r="F205" s="224" t="s">
        <v>2272</v>
      </c>
      <c r="G205" s="224"/>
      <c r="H205" s="224"/>
      <c r="I205" s="224"/>
      <c r="J205" s="143" t="s">
        <v>409</v>
      </c>
      <c r="K205" s="144">
        <v>35</v>
      </c>
      <c r="L205" s="225">
        <v>0</v>
      </c>
      <c r="M205" s="225"/>
      <c r="N205" s="225">
        <f>ROUND(L205*K205,2)</f>
        <v>0</v>
      </c>
      <c r="O205" s="225"/>
      <c r="P205" s="225"/>
      <c r="Q205" s="225"/>
      <c r="R205" s="145"/>
      <c r="T205" s="146" t="s">
        <v>5</v>
      </c>
      <c r="U205" s="43" t="s">
        <v>37</v>
      </c>
      <c r="V205" s="147">
        <v>0.11799999999999999</v>
      </c>
      <c r="W205" s="147">
        <f>V205*K205</f>
        <v>4.13</v>
      </c>
      <c r="X205" s="147">
        <v>0</v>
      </c>
      <c r="Y205" s="147">
        <f>X205*K205</f>
        <v>0</v>
      </c>
      <c r="Z205" s="147">
        <v>0</v>
      </c>
      <c r="AA205" s="148">
        <f>Z205*K205</f>
        <v>0</v>
      </c>
      <c r="AR205" s="21" t="s">
        <v>227</v>
      </c>
      <c r="AT205" s="21" t="s">
        <v>165</v>
      </c>
      <c r="AU205" s="21" t="s">
        <v>130</v>
      </c>
      <c r="AY205" s="21" t="s">
        <v>164</v>
      </c>
      <c r="BE205" s="149">
        <f>IF(U205="základní",N205,0)</f>
        <v>0</v>
      </c>
      <c r="BF205" s="149">
        <f>IF(U205="snížená",N205,0)</f>
        <v>0</v>
      </c>
      <c r="BG205" s="149">
        <f>IF(U205="zákl. přenesená",N205,0)</f>
        <v>0</v>
      </c>
      <c r="BH205" s="149">
        <f>IF(U205="sníž. přenesená",N205,0)</f>
        <v>0</v>
      </c>
      <c r="BI205" s="149">
        <f>IF(U205="nulová",N205,0)</f>
        <v>0</v>
      </c>
      <c r="BJ205" s="21" t="s">
        <v>80</v>
      </c>
      <c r="BK205" s="149">
        <f>ROUND(L205*K205,2)</f>
        <v>0</v>
      </c>
      <c r="BL205" s="21" t="s">
        <v>227</v>
      </c>
      <c r="BM205" s="21" t="s">
        <v>2273</v>
      </c>
    </row>
    <row r="206" spans="2:65" s="1" customFormat="1" ht="16.5" customHeight="1">
      <c r="B206" s="34"/>
      <c r="C206" s="35"/>
      <c r="D206" s="35"/>
      <c r="E206" s="35"/>
      <c r="F206" s="222" t="s">
        <v>2274</v>
      </c>
      <c r="G206" s="223"/>
      <c r="H206" s="223"/>
      <c r="I206" s="223"/>
      <c r="J206" s="35"/>
      <c r="K206" s="35"/>
      <c r="L206" s="35"/>
      <c r="M206" s="35"/>
      <c r="N206" s="35"/>
      <c r="O206" s="35"/>
      <c r="P206" s="35"/>
      <c r="Q206" s="35"/>
      <c r="R206" s="36"/>
      <c r="T206" s="150"/>
      <c r="U206" s="35"/>
      <c r="V206" s="35"/>
      <c r="W206" s="35"/>
      <c r="X206" s="35"/>
      <c r="Y206" s="35"/>
      <c r="Z206" s="35"/>
      <c r="AA206" s="73"/>
      <c r="AT206" s="21" t="s">
        <v>176</v>
      </c>
      <c r="AU206" s="21" t="s">
        <v>130</v>
      </c>
    </row>
    <row r="207" spans="2:65" s="1" customFormat="1" ht="25.5" customHeight="1">
      <c r="B207" s="140"/>
      <c r="C207" s="170" t="s">
        <v>250</v>
      </c>
      <c r="D207" s="170" t="s">
        <v>508</v>
      </c>
      <c r="E207" s="171" t="s">
        <v>2275</v>
      </c>
      <c r="F207" s="263" t="s">
        <v>2276</v>
      </c>
      <c r="G207" s="263"/>
      <c r="H207" s="263"/>
      <c r="I207" s="263"/>
      <c r="J207" s="172" t="s">
        <v>409</v>
      </c>
      <c r="K207" s="173">
        <v>35</v>
      </c>
      <c r="L207" s="264">
        <v>0</v>
      </c>
      <c r="M207" s="264"/>
      <c r="N207" s="264">
        <f>ROUND(L207*K207,2)</f>
        <v>0</v>
      </c>
      <c r="O207" s="225"/>
      <c r="P207" s="225"/>
      <c r="Q207" s="225"/>
      <c r="R207" s="145"/>
      <c r="T207" s="146" t="s">
        <v>5</v>
      </c>
      <c r="U207" s="43" t="s">
        <v>37</v>
      </c>
      <c r="V207" s="147">
        <v>0</v>
      </c>
      <c r="W207" s="147">
        <f>V207*K207</f>
        <v>0</v>
      </c>
      <c r="X207" s="147">
        <v>2.5999999999999998E-4</v>
      </c>
      <c r="Y207" s="147">
        <f>X207*K207</f>
        <v>9.0999999999999987E-3</v>
      </c>
      <c r="Z207" s="147">
        <v>0</v>
      </c>
      <c r="AA207" s="148">
        <f>Z207*K207</f>
        <v>0</v>
      </c>
      <c r="AR207" s="21" t="s">
        <v>290</v>
      </c>
      <c r="AT207" s="21" t="s">
        <v>508</v>
      </c>
      <c r="AU207" s="21" t="s">
        <v>130</v>
      </c>
      <c r="AY207" s="21" t="s">
        <v>164</v>
      </c>
      <c r="BE207" s="149">
        <f>IF(U207="základní",N207,0)</f>
        <v>0</v>
      </c>
      <c r="BF207" s="149">
        <f>IF(U207="snížená",N207,0)</f>
        <v>0</v>
      </c>
      <c r="BG207" s="149">
        <f>IF(U207="zákl. přenesená",N207,0)</f>
        <v>0</v>
      </c>
      <c r="BH207" s="149">
        <f>IF(U207="sníž. přenesená",N207,0)</f>
        <v>0</v>
      </c>
      <c r="BI207" s="149">
        <f>IF(U207="nulová",N207,0)</f>
        <v>0</v>
      </c>
      <c r="BJ207" s="21" t="s">
        <v>80</v>
      </c>
      <c r="BK207" s="149">
        <f>ROUND(L207*K207,2)</f>
        <v>0</v>
      </c>
      <c r="BL207" s="21" t="s">
        <v>227</v>
      </c>
      <c r="BM207" s="21" t="s">
        <v>2277</v>
      </c>
    </row>
    <row r="208" spans="2:65" s="1" customFormat="1" ht="16.5" customHeight="1">
      <c r="B208" s="34"/>
      <c r="C208" s="35"/>
      <c r="D208" s="35"/>
      <c r="E208" s="35"/>
      <c r="F208" s="222" t="s">
        <v>2278</v>
      </c>
      <c r="G208" s="223"/>
      <c r="H208" s="223"/>
      <c r="I208" s="223"/>
      <c r="J208" s="35"/>
      <c r="K208" s="35"/>
      <c r="L208" s="35"/>
      <c r="M208" s="35"/>
      <c r="N208" s="35"/>
      <c r="O208" s="35"/>
      <c r="P208" s="35"/>
      <c r="Q208" s="35"/>
      <c r="R208" s="36"/>
      <c r="T208" s="150"/>
      <c r="U208" s="35"/>
      <c r="V208" s="35"/>
      <c r="W208" s="35"/>
      <c r="X208" s="35"/>
      <c r="Y208" s="35"/>
      <c r="Z208" s="35"/>
      <c r="AA208" s="73"/>
      <c r="AT208" s="21" t="s">
        <v>176</v>
      </c>
      <c r="AU208" s="21" t="s">
        <v>130</v>
      </c>
    </row>
    <row r="209" spans="2:65" s="1" customFormat="1" ht="25.5" customHeight="1">
      <c r="B209" s="140"/>
      <c r="C209" s="141" t="s">
        <v>254</v>
      </c>
      <c r="D209" s="141" t="s">
        <v>165</v>
      </c>
      <c r="E209" s="142" t="s">
        <v>2279</v>
      </c>
      <c r="F209" s="224" t="s">
        <v>2280</v>
      </c>
      <c r="G209" s="224"/>
      <c r="H209" s="224"/>
      <c r="I209" s="224"/>
      <c r="J209" s="143" t="s">
        <v>409</v>
      </c>
      <c r="K209" s="144">
        <v>105</v>
      </c>
      <c r="L209" s="225">
        <v>0</v>
      </c>
      <c r="M209" s="225"/>
      <c r="N209" s="225">
        <f>ROUND(L209*K209,2)</f>
        <v>0</v>
      </c>
      <c r="O209" s="225"/>
      <c r="P209" s="225"/>
      <c r="Q209" s="225"/>
      <c r="R209" s="145"/>
      <c r="T209" s="146" t="s">
        <v>5</v>
      </c>
      <c r="U209" s="43" t="s">
        <v>37</v>
      </c>
      <c r="V209" s="147">
        <v>9.8000000000000004E-2</v>
      </c>
      <c r="W209" s="147">
        <f>V209*K209</f>
        <v>10.290000000000001</v>
      </c>
      <c r="X209" s="147">
        <v>0</v>
      </c>
      <c r="Y209" s="147">
        <f>X209*K209</f>
        <v>0</v>
      </c>
      <c r="Z209" s="147">
        <v>0</v>
      </c>
      <c r="AA209" s="148">
        <f>Z209*K209</f>
        <v>0</v>
      </c>
      <c r="AR209" s="21" t="s">
        <v>227</v>
      </c>
      <c r="AT209" s="21" t="s">
        <v>165</v>
      </c>
      <c r="AU209" s="21" t="s">
        <v>130</v>
      </c>
      <c r="AY209" s="21" t="s">
        <v>164</v>
      </c>
      <c r="BE209" s="149">
        <f>IF(U209="základní",N209,0)</f>
        <v>0</v>
      </c>
      <c r="BF209" s="149">
        <f>IF(U209="snížená",N209,0)</f>
        <v>0</v>
      </c>
      <c r="BG209" s="149">
        <f>IF(U209="zákl. přenesená",N209,0)</f>
        <v>0</v>
      </c>
      <c r="BH209" s="149">
        <f>IF(U209="sníž. přenesená",N209,0)</f>
        <v>0</v>
      </c>
      <c r="BI209" s="149">
        <f>IF(U209="nulová",N209,0)</f>
        <v>0</v>
      </c>
      <c r="BJ209" s="21" t="s">
        <v>80</v>
      </c>
      <c r="BK209" s="149">
        <f>ROUND(L209*K209,2)</f>
        <v>0</v>
      </c>
      <c r="BL209" s="21" t="s">
        <v>227</v>
      </c>
      <c r="BM209" s="21" t="s">
        <v>2281</v>
      </c>
    </row>
    <row r="210" spans="2:65" s="1" customFormat="1" ht="25.5" customHeight="1">
      <c r="B210" s="140"/>
      <c r="C210" s="170" t="s">
        <v>258</v>
      </c>
      <c r="D210" s="170" t="s">
        <v>508</v>
      </c>
      <c r="E210" s="171" t="s">
        <v>2282</v>
      </c>
      <c r="F210" s="263" t="s">
        <v>2283</v>
      </c>
      <c r="G210" s="263"/>
      <c r="H210" s="263"/>
      <c r="I210" s="263"/>
      <c r="J210" s="172" t="s">
        <v>409</v>
      </c>
      <c r="K210" s="173">
        <v>105</v>
      </c>
      <c r="L210" s="264">
        <v>0</v>
      </c>
      <c r="M210" s="264"/>
      <c r="N210" s="264">
        <f>ROUND(L210*K210,2)</f>
        <v>0</v>
      </c>
      <c r="O210" s="225"/>
      <c r="P210" s="225"/>
      <c r="Q210" s="225"/>
      <c r="R210" s="145"/>
      <c r="T210" s="146" t="s">
        <v>5</v>
      </c>
      <c r="U210" s="43" t="s">
        <v>37</v>
      </c>
      <c r="V210" s="147">
        <v>0</v>
      </c>
      <c r="W210" s="147">
        <f>V210*K210</f>
        <v>0</v>
      </c>
      <c r="X210" s="147">
        <v>1.2E-4</v>
      </c>
      <c r="Y210" s="147">
        <f>X210*K210</f>
        <v>1.26E-2</v>
      </c>
      <c r="Z210" s="147">
        <v>0</v>
      </c>
      <c r="AA210" s="148">
        <f>Z210*K210</f>
        <v>0</v>
      </c>
      <c r="AR210" s="21" t="s">
        <v>290</v>
      </c>
      <c r="AT210" s="21" t="s">
        <v>508</v>
      </c>
      <c r="AU210" s="21" t="s">
        <v>130</v>
      </c>
      <c r="AY210" s="21" t="s">
        <v>164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1" t="s">
        <v>80</v>
      </c>
      <c r="BK210" s="149">
        <f>ROUND(L210*K210,2)</f>
        <v>0</v>
      </c>
      <c r="BL210" s="21" t="s">
        <v>227</v>
      </c>
      <c r="BM210" s="21" t="s">
        <v>2284</v>
      </c>
    </row>
    <row r="211" spans="2:65" s="1" customFormat="1" ht="16.5" customHeight="1">
      <c r="B211" s="34"/>
      <c r="C211" s="35"/>
      <c r="D211" s="35"/>
      <c r="E211" s="35"/>
      <c r="F211" s="222" t="s">
        <v>2285</v>
      </c>
      <c r="G211" s="223"/>
      <c r="H211" s="223"/>
      <c r="I211" s="223"/>
      <c r="J211" s="35"/>
      <c r="K211" s="35"/>
      <c r="L211" s="35"/>
      <c r="M211" s="35"/>
      <c r="N211" s="35"/>
      <c r="O211" s="35"/>
      <c r="P211" s="35"/>
      <c r="Q211" s="35"/>
      <c r="R211" s="36"/>
      <c r="T211" s="150"/>
      <c r="U211" s="35"/>
      <c r="V211" s="35"/>
      <c r="W211" s="35"/>
      <c r="X211" s="35"/>
      <c r="Y211" s="35"/>
      <c r="Z211" s="35"/>
      <c r="AA211" s="73"/>
      <c r="AT211" s="21" t="s">
        <v>176</v>
      </c>
      <c r="AU211" s="21" t="s">
        <v>130</v>
      </c>
    </row>
    <row r="212" spans="2:65" s="1" customFormat="1" ht="25.5" customHeight="1">
      <c r="B212" s="140"/>
      <c r="C212" s="141" t="s">
        <v>270</v>
      </c>
      <c r="D212" s="141" t="s">
        <v>165</v>
      </c>
      <c r="E212" s="142" t="s">
        <v>2286</v>
      </c>
      <c r="F212" s="224" t="s">
        <v>2287</v>
      </c>
      <c r="G212" s="224"/>
      <c r="H212" s="224"/>
      <c r="I212" s="224"/>
      <c r="J212" s="143" t="s">
        <v>569</v>
      </c>
      <c r="K212" s="144">
        <v>1</v>
      </c>
      <c r="L212" s="225">
        <v>0</v>
      </c>
      <c r="M212" s="225"/>
      <c r="N212" s="225">
        <f>ROUND(L212*K212,2)</f>
        <v>0</v>
      </c>
      <c r="O212" s="225"/>
      <c r="P212" s="225"/>
      <c r="Q212" s="225"/>
      <c r="R212" s="145"/>
      <c r="T212" s="146" t="s">
        <v>5</v>
      </c>
      <c r="U212" s="43" t="s">
        <v>37</v>
      </c>
      <c r="V212" s="147">
        <v>0.50600000000000001</v>
      </c>
      <c r="W212" s="147">
        <f>V212*K212</f>
        <v>0.50600000000000001</v>
      </c>
      <c r="X212" s="147">
        <v>0</v>
      </c>
      <c r="Y212" s="147">
        <f>X212*K212</f>
        <v>0</v>
      </c>
      <c r="Z212" s="147">
        <v>0</v>
      </c>
      <c r="AA212" s="148">
        <f>Z212*K212</f>
        <v>0</v>
      </c>
      <c r="AR212" s="21" t="s">
        <v>227</v>
      </c>
      <c r="AT212" s="21" t="s">
        <v>165</v>
      </c>
      <c r="AU212" s="21" t="s">
        <v>130</v>
      </c>
      <c r="AY212" s="21" t="s">
        <v>164</v>
      </c>
      <c r="BE212" s="149">
        <f>IF(U212="základní",N212,0)</f>
        <v>0</v>
      </c>
      <c r="BF212" s="149">
        <f>IF(U212="snížená",N212,0)</f>
        <v>0</v>
      </c>
      <c r="BG212" s="149">
        <f>IF(U212="zákl. přenesená",N212,0)</f>
        <v>0</v>
      </c>
      <c r="BH212" s="149">
        <f>IF(U212="sníž. přenesená",N212,0)</f>
        <v>0</v>
      </c>
      <c r="BI212" s="149">
        <f>IF(U212="nulová",N212,0)</f>
        <v>0</v>
      </c>
      <c r="BJ212" s="21" t="s">
        <v>80</v>
      </c>
      <c r="BK212" s="149">
        <f>ROUND(L212*K212,2)</f>
        <v>0</v>
      </c>
      <c r="BL212" s="21" t="s">
        <v>227</v>
      </c>
      <c r="BM212" s="21" t="s">
        <v>2288</v>
      </c>
    </row>
    <row r="213" spans="2:65" s="1" customFormat="1" ht="16.5" customHeight="1">
      <c r="B213" s="140"/>
      <c r="C213" s="170" t="s">
        <v>274</v>
      </c>
      <c r="D213" s="170" t="s">
        <v>508</v>
      </c>
      <c r="E213" s="171" t="s">
        <v>2289</v>
      </c>
      <c r="F213" s="263" t="s">
        <v>2290</v>
      </c>
      <c r="G213" s="263"/>
      <c r="H213" s="263"/>
      <c r="I213" s="263"/>
      <c r="J213" s="172" t="s">
        <v>569</v>
      </c>
      <c r="K213" s="173">
        <v>1</v>
      </c>
      <c r="L213" s="264">
        <v>0</v>
      </c>
      <c r="M213" s="264"/>
      <c r="N213" s="264">
        <f>ROUND(L213*K213,2)</f>
        <v>0</v>
      </c>
      <c r="O213" s="225"/>
      <c r="P213" s="225"/>
      <c r="Q213" s="225"/>
      <c r="R213" s="145"/>
      <c r="T213" s="146" t="s">
        <v>5</v>
      </c>
      <c r="U213" s="43" t="s">
        <v>37</v>
      </c>
      <c r="V213" s="147">
        <v>0</v>
      </c>
      <c r="W213" s="147">
        <f>V213*K213</f>
        <v>0</v>
      </c>
      <c r="X213" s="147">
        <v>0.01</v>
      </c>
      <c r="Y213" s="147">
        <f>X213*K213</f>
        <v>0.01</v>
      </c>
      <c r="Z213" s="147">
        <v>0</v>
      </c>
      <c r="AA213" s="148">
        <f>Z213*K213</f>
        <v>0</v>
      </c>
      <c r="AR213" s="21" t="s">
        <v>290</v>
      </c>
      <c r="AT213" s="21" t="s">
        <v>508</v>
      </c>
      <c r="AU213" s="21" t="s">
        <v>130</v>
      </c>
      <c r="AY213" s="21" t="s">
        <v>164</v>
      </c>
      <c r="BE213" s="149">
        <f>IF(U213="základní",N213,0)</f>
        <v>0</v>
      </c>
      <c r="BF213" s="149">
        <f>IF(U213="snížená",N213,0)</f>
        <v>0</v>
      </c>
      <c r="BG213" s="149">
        <f>IF(U213="zákl. přenesená",N213,0)</f>
        <v>0</v>
      </c>
      <c r="BH213" s="149">
        <f>IF(U213="sníž. přenesená",N213,0)</f>
        <v>0</v>
      </c>
      <c r="BI213" s="149">
        <f>IF(U213="nulová",N213,0)</f>
        <v>0</v>
      </c>
      <c r="BJ213" s="21" t="s">
        <v>80</v>
      </c>
      <c r="BK213" s="149">
        <f>ROUND(L213*K213,2)</f>
        <v>0</v>
      </c>
      <c r="BL213" s="21" t="s">
        <v>227</v>
      </c>
      <c r="BM213" s="21" t="s">
        <v>2291</v>
      </c>
    </row>
    <row r="214" spans="2:65" s="1" customFormat="1" ht="24" customHeight="1">
      <c r="B214" s="34"/>
      <c r="C214" s="35"/>
      <c r="D214" s="35"/>
      <c r="E214" s="35"/>
      <c r="F214" s="222" t="s">
        <v>2292</v>
      </c>
      <c r="G214" s="223"/>
      <c r="H214" s="223"/>
      <c r="I214" s="223"/>
      <c r="J214" s="35"/>
      <c r="K214" s="35"/>
      <c r="L214" s="35"/>
      <c r="M214" s="35"/>
      <c r="N214" s="35"/>
      <c r="O214" s="35"/>
      <c r="P214" s="35"/>
      <c r="Q214" s="35"/>
      <c r="R214" s="36"/>
      <c r="T214" s="150"/>
      <c r="U214" s="35"/>
      <c r="V214" s="35"/>
      <c r="W214" s="35"/>
      <c r="X214" s="35"/>
      <c r="Y214" s="35"/>
      <c r="Z214" s="35"/>
      <c r="AA214" s="73"/>
      <c r="AT214" s="21" t="s">
        <v>176</v>
      </c>
      <c r="AU214" s="21" t="s">
        <v>130</v>
      </c>
    </row>
    <row r="215" spans="2:65" s="1" customFormat="1" ht="25.5" customHeight="1">
      <c r="B215" s="140"/>
      <c r="C215" s="141" t="s">
        <v>262</v>
      </c>
      <c r="D215" s="141" t="s">
        <v>165</v>
      </c>
      <c r="E215" s="142" t="s">
        <v>2293</v>
      </c>
      <c r="F215" s="224" t="s">
        <v>2294</v>
      </c>
      <c r="G215" s="224"/>
      <c r="H215" s="224"/>
      <c r="I215" s="224"/>
      <c r="J215" s="143" t="s">
        <v>569</v>
      </c>
      <c r="K215" s="144">
        <v>6</v>
      </c>
      <c r="L215" s="225">
        <v>0</v>
      </c>
      <c r="M215" s="225"/>
      <c r="N215" s="225">
        <f>ROUND(L215*K215,2)</f>
        <v>0</v>
      </c>
      <c r="O215" s="225"/>
      <c r="P215" s="225"/>
      <c r="Q215" s="225"/>
      <c r="R215" s="145"/>
      <c r="T215" s="146" t="s">
        <v>5</v>
      </c>
      <c r="U215" s="43" t="s">
        <v>37</v>
      </c>
      <c r="V215" s="147">
        <v>1.3939999999999999</v>
      </c>
      <c r="W215" s="147">
        <f>V215*K215</f>
        <v>8.363999999999999</v>
      </c>
      <c r="X215" s="147">
        <v>0</v>
      </c>
      <c r="Y215" s="147">
        <f>X215*K215</f>
        <v>0</v>
      </c>
      <c r="Z215" s="147">
        <v>0</v>
      </c>
      <c r="AA215" s="148">
        <f>Z215*K215</f>
        <v>0</v>
      </c>
      <c r="AR215" s="21" t="s">
        <v>227</v>
      </c>
      <c r="AT215" s="21" t="s">
        <v>165</v>
      </c>
      <c r="AU215" s="21" t="s">
        <v>130</v>
      </c>
      <c r="AY215" s="21" t="s">
        <v>164</v>
      </c>
      <c r="BE215" s="149">
        <f>IF(U215="základní",N215,0)</f>
        <v>0</v>
      </c>
      <c r="BF215" s="149">
        <f>IF(U215="snížená",N215,0)</f>
        <v>0</v>
      </c>
      <c r="BG215" s="149">
        <f>IF(U215="zákl. přenesená",N215,0)</f>
        <v>0</v>
      </c>
      <c r="BH215" s="149">
        <f>IF(U215="sníž. přenesená",N215,0)</f>
        <v>0</v>
      </c>
      <c r="BI215" s="149">
        <f>IF(U215="nulová",N215,0)</f>
        <v>0</v>
      </c>
      <c r="BJ215" s="21" t="s">
        <v>80</v>
      </c>
      <c r="BK215" s="149">
        <f>ROUND(L215*K215,2)</f>
        <v>0</v>
      </c>
      <c r="BL215" s="21" t="s">
        <v>227</v>
      </c>
      <c r="BM215" s="21" t="s">
        <v>2295</v>
      </c>
    </row>
    <row r="216" spans="2:65" s="1" customFormat="1" ht="16.5" customHeight="1">
      <c r="B216" s="34"/>
      <c r="C216" s="35"/>
      <c r="D216" s="35"/>
      <c r="E216" s="35"/>
      <c r="F216" s="222" t="s">
        <v>2294</v>
      </c>
      <c r="G216" s="223"/>
      <c r="H216" s="223"/>
      <c r="I216" s="223"/>
      <c r="J216" s="35"/>
      <c r="K216" s="35"/>
      <c r="L216" s="35"/>
      <c r="M216" s="35"/>
      <c r="N216" s="35"/>
      <c r="O216" s="35"/>
      <c r="P216" s="35"/>
      <c r="Q216" s="35"/>
      <c r="R216" s="36"/>
      <c r="T216" s="150"/>
      <c r="U216" s="35"/>
      <c r="V216" s="35"/>
      <c r="W216" s="35"/>
      <c r="X216" s="35"/>
      <c r="Y216" s="35"/>
      <c r="Z216" s="35"/>
      <c r="AA216" s="73"/>
      <c r="AT216" s="21" t="s">
        <v>176</v>
      </c>
      <c r="AU216" s="21" t="s">
        <v>130</v>
      </c>
    </row>
    <row r="217" spans="2:65" s="1" customFormat="1" ht="16.5" customHeight="1">
      <c r="B217" s="140"/>
      <c r="C217" s="170" t="s">
        <v>266</v>
      </c>
      <c r="D217" s="170" t="s">
        <v>508</v>
      </c>
      <c r="E217" s="171" t="s">
        <v>2296</v>
      </c>
      <c r="F217" s="263" t="s">
        <v>2297</v>
      </c>
      <c r="G217" s="263"/>
      <c r="H217" s="263"/>
      <c r="I217" s="263"/>
      <c r="J217" s="172" t="s">
        <v>569</v>
      </c>
      <c r="K217" s="173">
        <v>6</v>
      </c>
      <c r="L217" s="264">
        <v>0</v>
      </c>
      <c r="M217" s="264"/>
      <c r="N217" s="264">
        <f>ROUND(L217*K217,2)</f>
        <v>0</v>
      </c>
      <c r="O217" s="225"/>
      <c r="P217" s="225"/>
      <c r="Q217" s="225"/>
      <c r="R217" s="145"/>
      <c r="T217" s="146" t="s">
        <v>5</v>
      </c>
      <c r="U217" s="43" t="s">
        <v>37</v>
      </c>
      <c r="V217" s="147">
        <v>0</v>
      </c>
      <c r="W217" s="147">
        <f>V217*K217</f>
        <v>0</v>
      </c>
      <c r="X217" s="147">
        <v>4.1999999999999997E-3</v>
      </c>
      <c r="Y217" s="147">
        <f>X217*K217</f>
        <v>2.52E-2</v>
      </c>
      <c r="Z217" s="147">
        <v>0</v>
      </c>
      <c r="AA217" s="148">
        <f>Z217*K217</f>
        <v>0</v>
      </c>
      <c r="AR217" s="21" t="s">
        <v>290</v>
      </c>
      <c r="AT217" s="21" t="s">
        <v>508</v>
      </c>
      <c r="AU217" s="21" t="s">
        <v>130</v>
      </c>
      <c r="AY217" s="21" t="s">
        <v>164</v>
      </c>
      <c r="BE217" s="149">
        <f>IF(U217="základní",N217,0)</f>
        <v>0</v>
      </c>
      <c r="BF217" s="149">
        <f>IF(U217="snížená",N217,0)</f>
        <v>0</v>
      </c>
      <c r="BG217" s="149">
        <f>IF(U217="zákl. přenesená",N217,0)</f>
        <v>0</v>
      </c>
      <c r="BH217" s="149">
        <f>IF(U217="sníž. přenesená",N217,0)</f>
        <v>0</v>
      </c>
      <c r="BI217" s="149">
        <f>IF(U217="nulová",N217,0)</f>
        <v>0</v>
      </c>
      <c r="BJ217" s="21" t="s">
        <v>80</v>
      </c>
      <c r="BK217" s="149">
        <f>ROUND(L217*K217,2)</f>
        <v>0</v>
      </c>
      <c r="BL217" s="21" t="s">
        <v>227</v>
      </c>
      <c r="BM217" s="21" t="s">
        <v>2298</v>
      </c>
    </row>
    <row r="218" spans="2:65" s="1" customFormat="1" ht="16.5" customHeight="1">
      <c r="B218" s="34"/>
      <c r="C218" s="35"/>
      <c r="D218" s="35"/>
      <c r="E218" s="35"/>
      <c r="F218" s="222" t="s">
        <v>2299</v>
      </c>
      <c r="G218" s="223"/>
      <c r="H218" s="223"/>
      <c r="I218" s="223"/>
      <c r="J218" s="35"/>
      <c r="K218" s="35"/>
      <c r="L218" s="35"/>
      <c r="M218" s="35"/>
      <c r="N218" s="35"/>
      <c r="O218" s="35"/>
      <c r="P218" s="35"/>
      <c r="Q218" s="35"/>
      <c r="R218" s="36"/>
      <c r="T218" s="150"/>
      <c r="U218" s="35"/>
      <c r="V218" s="35"/>
      <c r="W218" s="35"/>
      <c r="X218" s="35"/>
      <c r="Y218" s="35"/>
      <c r="Z218" s="35"/>
      <c r="AA218" s="73"/>
      <c r="AT218" s="21" t="s">
        <v>176</v>
      </c>
      <c r="AU218" s="21" t="s">
        <v>130</v>
      </c>
    </row>
    <row r="219" spans="2:65" s="9" customFormat="1" ht="37.35" customHeight="1">
      <c r="B219" s="129"/>
      <c r="C219" s="130"/>
      <c r="D219" s="131" t="s">
        <v>143</v>
      </c>
      <c r="E219" s="131"/>
      <c r="F219" s="131"/>
      <c r="G219" s="131"/>
      <c r="H219" s="131"/>
      <c r="I219" s="131"/>
      <c r="J219" s="131"/>
      <c r="K219" s="131"/>
      <c r="L219" s="131"/>
      <c r="M219" s="131"/>
      <c r="N219" s="228">
        <f>BK219</f>
        <v>0</v>
      </c>
      <c r="O219" s="229"/>
      <c r="P219" s="229"/>
      <c r="Q219" s="229"/>
      <c r="R219" s="132"/>
      <c r="T219" s="133"/>
      <c r="U219" s="130"/>
      <c r="V219" s="130"/>
      <c r="W219" s="134">
        <f>W220</f>
        <v>0</v>
      </c>
      <c r="X219" s="130"/>
      <c r="Y219" s="134">
        <f>Y220</f>
        <v>0</v>
      </c>
      <c r="Z219" s="130"/>
      <c r="AA219" s="135">
        <f>AA220</f>
        <v>0</v>
      </c>
      <c r="AR219" s="136" t="s">
        <v>181</v>
      </c>
      <c r="AT219" s="137" t="s">
        <v>71</v>
      </c>
      <c r="AU219" s="137" t="s">
        <v>72</v>
      </c>
      <c r="AY219" s="136" t="s">
        <v>164</v>
      </c>
      <c r="BK219" s="138">
        <f>BK220</f>
        <v>0</v>
      </c>
    </row>
    <row r="220" spans="2:65" s="9" customFormat="1" ht="19.899999999999999" customHeight="1">
      <c r="B220" s="129"/>
      <c r="C220" s="130"/>
      <c r="D220" s="139" t="s">
        <v>146</v>
      </c>
      <c r="E220" s="139"/>
      <c r="F220" s="139"/>
      <c r="G220" s="139"/>
      <c r="H220" s="139"/>
      <c r="I220" s="139"/>
      <c r="J220" s="139"/>
      <c r="K220" s="139"/>
      <c r="L220" s="139"/>
      <c r="M220" s="139"/>
      <c r="N220" s="230">
        <f>BK220</f>
        <v>0</v>
      </c>
      <c r="O220" s="231"/>
      <c r="P220" s="231"/>
      <c r="Q220" s="231"/>
      <c r="R220" s="132"/>
      <c r="T220" s="133"/>
      <c r="U220" s="130"/>
      <c r="V220" s="130"/>
      <c r="W220" s="134">
        <f>SUM(W221:W223)</f>
        <v>0</v>
      </c>
      <c r="X220" s="130"/>
      <c r="Y220" s="134">
        <f>SUM(Y221:Y223)</f>
        <v>0</v>
      </c>
      <c r="Z220" s="130"/>
      <c r="AA220" s="135">
        <f>SUM(AA221:AA223)</f>
        <v>0</v>
      </c>
      <c r="AR220" s="136" t="s">
        <v>181</v>
      </c>
      <c r="AT220" s="137" t="s">
        <v>71</v>
      </c>
      <c r="AU220" s="137" t="s">
        <v>80</v>
      </c>
      <c r="AY220" s="136" t="s">
        <v>164</v>
      </c>
      <c r="BK220" s="138">
        <f>SUM(BK221:BK223)</f>
        <v>0</v>
      </c>
    </row>
    <row r="221" spans="2:65" s="1" customFormat="1" ht="16.5" customHeight="1">
      <c r="B221" s="140"/>
      <c r="C221" s="141" t="s">
        <v>319</v>
      </c>
      <c r="D221" s="141" t="s">
        <v>165</v>
      </c>
      <c r="E221" s="142" t="s">
        <v>2300</v>
      </c>
      <c r="F221" s="224" t="s">
        <v>2301</v>
      </c>
      <c r="G221" s="224"/>
      <c r="H221" s="224"/>
      <c r="I221" s="224"/>
      <c r="J221" s="143" t="s">
        <v>168</v>
      </c>
      <c r="K221" s="144">
        <v>1</v>
      </c>
      <c r="L221" s="225">
        <v>0</v>
      </c>
      <c r="M221" s="225"/>
      <c r="N221" s="225">
        <f>ROUND(L221*K221,2)</f>
        <v>0</v>
      </c>
      <c r="O221" s="225"/>
      <c r="P221" s="225"/>
      <c r="Q221" s="225"/>
      <c r="R221" s="145"/>
      <c r="T221" s="146" t="s">
        <v>5</v>
      </c>
      <c r="U221" s="43" t="s">
        <v>37</v>
      </c>
      <c r="V221" s="147">
        <v>0</v>
      </c>
      <c r="W221" s="147">
        <f>V221*K221</f>
        <v>0</v>
      </c>
      <c r="X221" s="147">
        <v>0</v>
      </c>
      <c r="Y221" s="147">
        <f>X221*K221</f>
        <v>0</v>
      </c>
      <c r="Z221" s="147">
        <v>0</v>
      </c>
      <c r="AA221" s="148">
        <f>Z221*K221</f>
        <v>0</v>
      </c>
      <c r="AR221" s="21" t="s">
        <v>169</v>
      </c>
      <c r="AT221" s="21" t="s">
        <v>165</v>
      </c>
      <c r="AU221" s="21" t="s">
        <v>130</v>
      </c>
      <c r="AY221" s="21" t="s">
        <v>164</v>
      </c>
      <c r="BE221" s="149">
        <f>IF(U221="základní",N221,0)</f>
        <v>0</v>
      </c>
      <c r="BF221" s="149">
        <f>IF(U221="snížená",N221,0)</f>
        <v>0</v>
      </c>
      <c r="BG221" s="149">
        <f>IF(U221="zákl. přenesená",N221,0)</f>
        <v>0</v>
      </c>
      <c r="BH221" s="149">
        <f>IF(U221="sníž. přenesená",N221,0)</f>
        <v>0</v>
      </c>
      <c r="BI221" s="149">
        <f>IF(U221="nulová",N221,0)</f>
        <v>0</v>
      </c>
      <c r="BJ221" s="21" t="s">
        <v>80</v>
      </c>
      <c r="BK221" s="149">
        <f>ROUND(L221*K221,2)</f>
        <v>0</v>
      </c>
      <c r="BL221" s="21" t="s">
        <v>169</v>
      </c>
      <c r="BM221" s="21" t="s">
        <v>2302</v>
      </c>
    </row>
    <row r="222" spans="2:65" s="1" customFormat="1" ht="16.5" customHeight="1">
      <c r="B222" s="34"/>
      <c r="C222" s="35"/>
      <c r="D222" s="35"/>
      <c r="E222" s="35"/>
      <c r="F222" s="222" t="s">
        <v>2303</v>
      </c>
      <c r="G222" s="223"/>
      <c r="H222" s="223"/>
      <c r="I222" s="223"/>
      <c r="J222" s="35"/>
      <c r="K222" s="35"/>
      <c r="L222" s="35"/>
      <c r="M222" s="35"/>
      <c r="N222" s="35"/>
      <c r="O222" s="35"/>
      <c r="P222" s="35"/>
      <c r="Q222" s="35"/>
      <c r="R222" s="36"/>
      <c r="T222" s="150"/>
      <c r="U222" s="35"/>
      <c r="V222" s="35"/>
      <c r="W222" s="35"/>
      <c r="X222" s="35"/>
      <c r="Y222" s="35"/>
      <c r="Z222" s="35"/>
      <c r="AA222" s="73"/>
      <c r="AT222" s="21" t="s">
        <v>176</v>
      </c>
      <c r="AU222" s="21" t="s">
        <v>130</v>
      </c>
    </row>
    <row r="223" spans="2:65" s="10" customFormat="1" ht="16.5" customHeight="1">
      <c r="B223" s="154"/>
      <c r="C223" s="155"/>
      <c r="D223" s="155"/>
      <c r="E223" s="156" t="s">
        <v>5</v>
      </c>
      <c r="F223" s="253" t="s">
        <v>2304</v>
      </c>
      <c r="G223" s="254"/>
      <c r="H223" s="254"/>
      <c r="I223" s="254"/>
      <c r="J223" s="155"/>
      <c r="K223" s="157">
        <v>1</v>
      </c>
      <c r="L223" s="155"/>
      <c r="M223" s="155"/>
      <c r="N223" s="155"/>
      <c r="O223" s="155"/>
      <c r="P223" s="155"/>
      <c r="Q223" s="155"/>
      <c r="R223" s="158"/>
      <c r="T223" s="181"/>
      <c r="U223" s="182"/>
      <c r="V223" s="182"/>
      <c r="W223" s="182"/>
      <c r="X223" s="182"/>
      <c r="Y223" s="182"/>
      <c r="Z223" s="182"/>
      <c r="AA223" s="183"/>
      <c r="AT223" s="161" t="s">
        <v>371</v>
      </c>
      <c r="AU223" s="161" t="s">
        <v>130</v>
      </c>
      <c r="AV223" s="10" t="s">
        <v>130</v>
      </c>
      <c r="AW223" s="10" t="s">
        <v>30</v>
      </c>
      <c r="AX223" s="10" t="s">
        <v>80</v>
      </c>
      <c r="AY223" s="161" t="s">
        <v>164</v>
      </c>
    </row>
    <row r="224" spans="2:65" s="1" customFormat="1" ht="6.95" customHeight="1">
      <c r="B224" s="58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60"/>
    </row>
  </sheetData>
  <mergeCells count="24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F125:I125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F168:I168"/>
    <mergeCell ref="F169:I169"/>
    <mergeCell ref="F170:I170"/>
    <mergeCell ref="F172:I172"/>
    <mergeCell ref="L172:M172"/>
    <mergeCell ref="N172:Q172"/>
    <mergeCell ref="F173:I173"/>
    <mergeCell ref="L173:M173"/>
    <mergeCell ref="N173:Q173"/>
    <mergeCell ref="F174:I174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F181:I181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L209:M209"/>
    <mergeCell ref="N209:Q209"/>
    <mergeCell ref="F217:I217"/>
    <mergeCell ref="L217:M217"/>
    <mergeCell ref="N217:Q217"/>
    <mergeCell ref="F218:I218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L213:M213"/>
    <mergeCell ref="N213:Q213"/>
    <mergeCell ref="H1:K1"/>
    <mergeCell ref="S2:AC2"/>
    <mergeCell ref="F221:I221"/>
    <mergeCell ref="L221:M221"/>
    <mergeCell ref="N221:Q221"/>
    <mergeCell ref="F222:I222"/>
    <mergeCell ref="F223:I223"/>
    <mergeCell ref="N120:Q120"/>
    <mergeCell ref="N121:Q121"/>
    <mergeCell ref="N122:Q122"/>
    <mergeCell ref="N153:Q153"/>
    <mergeCell ref="N171:Q171"/>
    <mergeCell ref="N175:Q175"/>
    <mergeCell ref="N182:Q182"/>
    <mergeCell ref="N198:Q198"/>
    <mergeCell ref="N203:Q203"/>
    <mergeCell ref="N204:Q204"/>
    <mergeCell ref="N219:Q219"/>
    <mergeCell ref="N220:Q220"/>
    <mergeCell ref="F214:I214"/>
    <mergeCell ref="F215:I215"/>
    <mergeCell ref="L215:M215"/>
    <mergeCell ref="N215:Q215"/>
    <mergeCell ref="F216:I216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2"/>
  <sheetViews>
    <sheetView showGridLines="0" workbookViewId="0">
      <pane ySplit="1" topLeftCell="A166" activePane="bottomLeft" state="frozen"/>
      <selection pane="bottomLeft" activeCell="O171" sqref="O17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117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2305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N94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ROUND((SUM(BE94:BE95)+SUM(BE113:BE171)), 2)</f>
        <v>0</v>
      </c>
      <c r="I32" s="236"/>
      <c r="J32" s="236"/>
      <c r="K32" s="35"/>
      <c r="L32" s="35"/>
      <c r="M32" s="249">
        <f>ROUND(ROUND((SUM(BE94:BE95)+SUM(BE113:BE171)),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ROUND((SUM(BF94:BF95)+SUM(BF113:BF171)), 2)</f>
        <v>0</v>
      </c>
      <c r="I33" s="236"/>
      <c r="J33" s="236"/>
      <c r="K33" s="35"/>
      <c r="L33" s="35"/>
      <c r="M33" s="249">
        <f>ROUND(ROUND((SUM(BF94:BF95)+SUM(BF113:BF171)),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ROUND((SUM(BG94:BG95)+SUM(BG113:BG171)),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ROUND((SUM(BH94:BH95)+SUM(BH113:BH171)),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ROUND((SUM(BI94:BI95)+SUM(BI113:BI171)),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>802 - SO 802 - Informační a orientační systém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N113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358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N114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359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N115</f>
        <v>0</v>
      </c>
      <c r="O90" s="244"/>
      <c r="P90" s="244"/>
      <c r="Q90" s="244"/>
      <c r="R90" s="119"/>
    </row>
    <row r="91" spans="2:47" s="7" customFormat="1" ht="19.899999999999999" customHeight="1">
      <c r="B91" s="116"/>
      <c r="C91" s="117"/>
      <c r="D91" s="118" t="s">
        <v>1949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3">
        <f>N145</f>
        <v>0</v>
      </c>
      <c r="O91" s="244"/>
      <c r="P91" s="244"/>
      <c r="Q91" s="244"/>
      <c r="R91" s="119"/>
    </row>
    <row r="92" spans="2:47" s="7" customFormat="1" ht="19.899999999999999" customHeight="1">
      <c r="B92" s="116"/>
      <c r="C92" s="117"/>
      <c r="D92" s="118" t="s">
        <v>362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3">
        <f>N162</f>
        <v>0</v>
      </c>
      <c r="O92" s="244"/>
      <c r="P92" s="244"/>
      <c r="Q92" s="244"/>
      <c r="R92" s="119"/>
    </row>
    <row r="93" spans="2:47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47" s="1" customFormat="1" ht="29.25" customHeight="1">
      <c r="B94" s="34"/>
      <c r="C94" s="111" t="s">
        <v>148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45">
        <v>0</v>
      </c>
      <c r="O94" s="246"/>
      <c r="P94" s="246"/>
      <c r="Q94" s="246"/>
      <c r="R94" s="36"/>
      <c r="T94" s="120"/>
      <c r="U94" s="121" t="s">
        <v>36</v>
      </c>
    </row>
    <row r="95" spans="2:47" s="1" customFormat="1" ht="1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02" t="s">
        <v>124</v>
      </c>
      <c r="D96" s="103"/>
      <c r="E96" s="103"/>
      <c r="F96" s="103"/>
      <c r="G96" s="103"/>
      <c r="H96" s="103"/>
      <c r="I96" s="103"/>
      <c r="J96" s="103"/>
      <c r="K96" s="103"/>
      <c r="L96" s="188">
        <f>ROUND(SUM(N88+N94),2)</f>
        <v>0</v>
      </c>
      <c r="M96" s="188"/>
      <c r="N96" s="188"/>
      <c r="O96" s="188"/>
      <c r="P96" s="188"/>
      <c r="Q96" s="188"/>
      <c r="R96" s="36"/>
    </row>
    <row r="97" spans="2:27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60"/>
    </row>
    <row r="101" spans="2:27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</row>
    <row r="102" spans="2:27" s="1" customFormat="1" ht="36.950000000000003" customHeight="1">
      <c r="B102" s="34"/>
      <c r="C102" s="205" t="s">
        <v>149</v>
      </c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36"/>
    </row>
    <row r="103" spans="2:27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27" s="1" customFormat="1" ht="30" customHeight="1">
      <c r="B104" s="34"/>
      <c r="C104" s="31" t="s">
        <v>17</v>
      </c>
      <c r="D104" s="35"/>
      <c r="E104" s="35"/>
      <c r="F104" s="237" t="str">
        <f>F6</f>
        <v>JIžní předpolí Písecké brány Komplet</v>
      </c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35"/>
      <c r="R104" s="36"/>
    </row>
    <row r="105" spans="2:27" s="1" customFormat="1" ht="36.950000000000003" customHeight="1">
      <c r="B105" s="34"/>
      <c r="C105" s="68" t="s">
        <v>132</v>
      </c>
      <c r="D105" s="35"/>
      <c r="E105" s="35"/>
      <c r="F105" s="207" t="str">
        <f>F7</f>
        <v>802 - SO 802 - Informační a orientační systém</v>
      </c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35"/>
      <c r="R105" s="36"/>
    </row>
    <row r="106" spans="2:27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7" s="1" customFormat="1" ht="18" customHeight="1">
      <c r="B107" s="34"/>
      <c r="C107" s="31" t="s">
        <v>21</v>
      </c>
      <c r="D107" s="35"/>
      <c r="E107" s="35"/>
      <c r="F107" s="29" t="str">
        <f>F9</f>
        <v xml:space="preserve"> </v>
      </c>
      <c r="G107" s="35"/>
      <c r="H107" s="35"/>
      <c r="I107" s="35"/>
      <c r="J107" s="35"/>
      <c r="K107" s="31" t="s">
        <v>23</v>
      </c>
      <c r="L107" s="35"/>
      <c r="M107" s="239" t="str">
        <f>IF(O9="","",O9)</f>
        <v>1.9.2017</v>
      </c>
      <c r="N107" s="239"/>
      <c r="O107" s="239"/>
      <c r="P107" s="239"/>
      <c r="Q107" s="35"/>
      <c r="R107" s="36"/>
    </row>
    <row r="108" spans="2:27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7" s="1" customFormat="1" ht="15">
      <c r="B109" s="34"/>
      <c r="C109" s="31" t="s">
        <v>25</v>
      </c>
      <c r="D109" s="35"/>
      <c r="E109" s="35"/>
      <c r="F109" s="29" t="str">
        <f>E12</f>
        <v xml:space="preserve"> </v>
      </c>
      <c r="G109" s="35"/>
      <c r="H109" s="35"/>
      <c r="I109" s="35"/>
      <c r="J109" s="35"/>
      <c r="K109" s="31" t="s">
        <v>29</v>
      </c>
      <c r="L109" s="35"/>
      <c r="M109" s="218" t="str">
        <f>E18</f>
        <v xml:space="preserve"> </v>
      </c>
      <c r="N109" s="218"/>
      <c r="O109" s="218"/>
      <c r="P109" s="218"/>
      <c r="Q109" s="218"/>
      <c r="R109" s="36"/>
    </row>
    <row r="110" spans="2:27" s="1" customFormat="1" ht="14.45" customHeight="1">
      <c r="B110" s="34"/>
      <c r="C110" s="31" t="s">
        <v>28</v>
      </c>
      <c r="D110" s="35"/>
      <c r="E110" s="35"/>
      <c r="F110" s="29" t="str">
        <f>IF(E15="","",E15)</f>
        <v xml:space="preserve"> </v>
      </c>
      <c r="G110" s="35"/>
      <c r="H110" s="35"/>
      <c r="I110" s="35"/>
      <c r="J110" s="35"/>
      <c r="K110" s="31" t="s">
        <v>31</v>
      </c>
      <c r="L110" s="35"/>
      <c r="M110" s="218" t="str">
        <f>E21</f>
        <v xml:space="preserve"> </v>
      </c>
      <c r="N110" s="218"/>
      <c r="O110" s="218"/>
      <c r="P110" s="218"/>
      <c r="Q110" s="218"/>
      <c r="R110" s="36"/>
    </row>
    <row r="111" spans="2:27" s="1" customFormat="1" ht="10.3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7" s="8" customFormat="1" ht="29.25" customHeight="1">
      <c r="B112" s="122"/>
      <c r="C112" s="123" t="s">
        <v>150</v>
      </c>
      <c r="D112" s="124" t="s">
        <v>151</v>
      </c>
      <c r="E112" s="124" t="s">
        <v>54</v>
      </c>
      <c r="F112" s="240" t="s">
        <v>152</v>
      </c>
      <c r="G112" s="240"/>
      <c r="H112" s="240"/>
      <c r="I112" s="240"/>
      <c r="J112" s="124" t="s">
        <v>153</v>
      </c>
      <c r="K112" s="124" t="s">
        <v>154</v>
      </c>
      <c r="L112" s="240" t="s">
        <v>155</v>
      </c>
      <c r="M112" s="240"/>
      <c r="N112" s="240" t="s">
        <v>138</v>
      </c>
      <c r="O112" s="240"/>
      <c r="P112" s="240"/>
      <c r="Q112" s="241"/>
      <c r="R112" s="125"/>
      <c r="T112" s="75" t="s">
        <v>156</v>
      </c>
      <c r="U112" s="76" t="s">
        <v>36</v>
      </c>
      <c r="V112" s="76" t="s">
        <v>157</v>
      </c>
      <c r="W112" s="76" t="s">
        <v>158</v>
      </c>
      <c r="X112" s="76" t="s">
        <v>159</v>
      </c>
      <c r="Y112" s="76" t="s">
        <v>160</v>
      </c>
      <c r="Z112" s="76" t="s">
        <v>161</v>
      </c>
      <c r="AA112" s="77" t="s">
        <v>162</v>
      </c>
    </row>
    <row r="113" spans="2:65" s="1" customFormat="1" ht="29.25" customHeight="1">
      <c r="B113" s="34"/>
      <c r="C113" s="79" t="s">
        <v>134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26">
        <f>BK113</f>
        <v>0</v>
      </c>
      <c r="O113" s="227"/>
      <c r="P113" s="227"/>
      <c r="Q113" s="227"/>
      <c r="R113" s="36"/>
      <c r="T113" s="78"/>
      <c r="U113" s="50"/>
      <c r="V113" s="50"/>
      <c r="W113" s="126">
        <f>W114</f>
        <v>16.303360000000001</v>
      </c>
      <c r="X113" s="50"/>
      <c r="Y113" s="126">
        <f>Y114</f>
        <v>4.4108221199999988</v>
      </c>
      <c r="Z113" s="50"/>
      <c r="AA113" s="127">
        <f>AA114</f>
        <v>0</v>
      </c>
      <c r="AT113" s="21" t="s">
        <v>71</v>
      </c>
      <c r="AU113" s="21" t="s">
        <v>140</v>
      </c>
      <c r="BK113" s="128">
        <f>BK114</f>
        <v>0</v>
      </c>
    </row>
    <row r="114" spans="2:65" s="9" customFormat="1" ht="37.35" customHeight="1">
      <c r="B114" s="129"/>
      <c r="C114" s="130"/>
      <c r="D114" s="131" t="s">
        <v>358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228">
        <f>BK114</f>
        <v>0</v>
      </c>
      <c r="O114" s="229"/>
      <c r="P114" s="229"/>
      <c r="Q114" s="229"/>
      <c r="R114" s="132"/>
      <c r="T114" s="133"/>
      <c r="U114" s="130"/>
      <c r="V114" s="130"/>
      <c r="W114" s="134">
        <f>W115+W145+W162</f>
        <v>16.303360000000001</v>
      </c>
      <c r="X114" s="130"/>
      <c r="Y114" s="134">
        <f>Y115+Y145+Y162</f>
        <v>4.4108221199999988</v>
      </c>
      <c r="Z114" s="130"/>
      <c r="AA114" s="135">
        <f>AA115+AA145+AA162</f>
        <v>0</v>
      </c>
      <c r="AR114" s="136" t="s">
        <v>80</v>
      </c>
      <c r="AT114" s="137" t="s">
        <v>71</v>
      </c>
      <c r="AU114" s="137" t="s">
        <v>72</v>
      </c>
      <c r="AY114" s="136" t="s">
        <v>164</v>
      </c>
      <c r="BK114" s="138">
        <f>BK115+BK145+BK162</f>
        <v>0</v>
      </c>
    </row>
    <row r="115" spans="2:65" s="9" customFormat="1" ht="19.899999999999999" customHeight="1">
      <c r="B115" s="129"/>
      <c r="C115" s="130"/>
      <c r="D115" s="139" t="s">
        <v>359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230">
        <f>BK115</f>
        <v>0</v>
      </c>
      <c r="O115" s="231"/>
      <c r="P115" s="231"/>
      <c r="Q115" s="231"/>
      <c r="R115" s="132"/>
      <c r="T115" s="133"/>
      <c r="U115" s="130"/>
      <c r="V115" s="130"/>
      <c r="W115" s="134">
        <f>SUM(W116:W144)</f>
        <v>2.0697480000000001</v>
      </c>
      <c r="X115" s="130"/>
      <c r="Y115" s="134">
        <f>SUM(Y116:Y144)</f>
        <v>0</v>
      </c>
      <c r="Z115" s="130"/>
      <c r="AA115" s="135">
        <f>SUM(AA116:AA144)</f>
        <v>0</v>
      </c>
      <c r="AR115" s="136" t="s">
        <v>80</v>
      </c>
      <c r="AT115" s="137" t="s">
        <v>71</v>
      </c>
      <c r="AU115" s="137" t="s">
        <v>80</v>
      </c>
      <c r="AY115" s="136" t="s">
        <v>164</v>
      </c>
      <c r="BK115" s="138">
        <f>SUM(BK116:BK144)</f>
        <v>0</v>
      </c>
    </row>
    <row r="116" spans="2:65" s="1" customFormat="1" ht="25.5" customHeight="1">
      <c r="B116" s="140"/>
      <c r="C116" s="141" t="s">
        <v>721</v>
      </c>
      <c r="D116" s="141" t="s">
        <v>165</v>
      </c>
      <c r="E116" s="142" t="s">
        <v>426</v>
      </c>
      <c r="F116" s="224" t="s">
        <v>427</v>
      </c>
      <c r="G116" s="224"/>
      <c r="H116" s="224"/>
      <c r="I116" s="224"/>
      <c r="J116" s="143" t="s">
        <v>417</v>
      </c>
      <c r="K116" s="144">
        <v>1.494</v>
      </c>
      <c r="L116" s="225">
        <v>0</v>
      </c>
      <c r="M116" s="225"/>
      <c r="N116" s="225">
        <f>ROUND(L116*K116,2)</f>
        <v>0</v>
      </c>
      <c r="O116" s="225"/>
      <c r="P116" s="225"/>
      <c r="Q116" s="225"/>
      <c r="R116" s="145"/>
      <c r="T116" s="146" t="s">
        <v>5</v>
      </c>
      <c r="U116" s="43" t="s">
        <v>37</v>
      </c>
      <c r="V116" s="147">
        <v>0.20300000000000001</v>
      </c>
      <c r="W116" s="147">
        <f>V116*K116</f>
        <v>0.303282</v>
      </c>
      <c r="X116" s="147">
        <v>0</v>
      </c>
      <c r="Y116" s="147">
        <f>X116*K116</f>
        <v>0</v>
      </c>
      <c r="Z116" s="147">
        <v>0</v>
      </c>
      <c r="AA116" s="148">
        <f>Z116*K116</f>
        <v>0</v>
      </c>
      <c r="AR116" s="21" t="s">
        <v>163</v>
      </c>
      <c r="AT116" s="21" t="s">
        <v>165</v>
      </c>
      <c r="AU116" s="21" t="s">
        <v>130</v>
      </c>
      <c r="AY116" s="21" t="s">
        <v>164</v>
      </c>
      <c r="BE116" s="149">
        <f>IF(U116="základní",N116,0)</f>
        <v>0</v>
      </c>
      <c r="BF116" s="149">
        <f>IF(U116="snížená",N116,0)</f>
        <v>0</v>
      </c>
      <c r="BG116" s="149">
        <f>IF(U116="zákl. přenesená",N116,0)</f>
        <v>0</v>
      </c>
      <c r="BH116" s="149">
        <f>IF(U116="sníž. přenesená",N116,0)</f>
        <v>0</v>
      </c>
      <c r="BI116" s="149">
        <f>IF(U116="nulová",N116,0)</f>
        <v>0</v>
      </c>
      <c r="BJ116" s="21" t="s">
        <v>80</v>
      </c>
      <c r="BK116" s="149">
        <f>ROUND(L116*K116,2)</f>
        <v>0</v>
      </c>
      <c r="BL116" s="21" t="s">
        <v>163</v>
      </c>
      <c r="BM116" s="21" t="s">
        <v>2306</v>
      </c>
    </row>
    <row r="117" spans="2:65" s="12" customFormat="1" ht="16.5" customHeight="1">
      <c r="B117" s="174"/>
      <c r="C117" s="175"/>
      <c r="D117" s="175"/>
      <c r="E117" s="176" t="s">
        <v>5</v>
      </c>
      <c r="F117" s="259" t="s">
        <v>2307</v>
      </c>
      <c r="G117" s="260"/>
      <c r="H117" s="260"/>
      <c r="I117" s="260"/>
      <c r="J117" s="175"/>
      <c r="K117" s="176" t="s">
        <v>5</v>
      </c>
      <c r="L117" s="175"/>
      <c r="M117" s="175"/>
      <c r="N117" s="175"/>
      <c r="O117" s="175"/>
      <c r="P117" s="175"/>
      <c r="Q117" s="175"/>
      <c r="R117" s="177"/>
      <c r="T117" s="178"/>
      <c r="U117" s="175"/>
      <c r="V117" s="175"/>
      <c r="W117" s="175"/>
      <c r="X117" s="175"/>
      <c r="Y117" s="175"/>
      <c r="Z117" s="175"/>
      <c r="AA117" s="179"/>
      <c r="AT117" s="180" t="s">
        <v>371</v>
      </c>
      <c r="AU117" s="180" t="s">
        <v>130</v>
      </c>
      <c r="AV117" s="12" t="s">
        <v>80</v>
      </c>
      <c r="AW117" s="12" t="s">
        <v>30</v>
      </c>
      <c r="AX117" s="12" t="s">
        <v>72</v>
      </c>
      <c r="AY117" s="180" t="s">
        <v>164</v>
      </c>
    </row>
    <row r="118" spans="2:65" s="10" customFormat="1" ht="25.5" customHeight="1">
      <c r="B118" s="154"/>
      <c r="C118" s="155"/>
      <c r="D118" s="155"/>
      <c r="E118" s="156" t="s">
        <v>5</v>
      </c>
      <c r="F118" s="253" t="s">
        <v>2308</v>
      </c>
      <c r="G118" s="254"/>
      <c r="H118" s="254"/>
      <c r="I118" s="254"/>
      <c r="J118" s="155"/>
      <c r="K118" s="157">
        <v>0.434</v>
      </c>
      <c r="L118" s="155"/>
      <c r="M118" s="155"/>
      <c r="N118" s="155"/>
      <c r="O118" s="155"/>
      <c r="P118" s="155"/>
      <c r="Q118" s="155"/>
      <c r="R118" s="158"/>
      <c r="T118" s="159"/>
      <c r="U118" s="155"/>
      <c r="V118" s="155"/>
      <c r="W118" s="155"/>
      <c r="X118" s="155"/>
      <c r="Y118" s="155"/>
      <c r="Z118" s="155"/>
      <c r="AA118" s="160"/>
      <c r="AT118" s="161" t="s">
        <v>371</v>
      </c>
      <c r="AU118" s="161" t="s">
        <v>130</v>
      </c>
      <c r="AV118" s="10" t="s">
        <v>130</v>
      </c>
      <c r="AW118" s="10" t="s">
        <v>30</v>
      </c>
      <c r="AX118" s="10" t="s">
        <v>72</v>
      </c>
      <c r="AY118" s="161" t="s">
        <v>164</v>
      </c>
    </row>
    <row r="119" spans="2:65" s="10" customFormat="1" ht="25.5" customHeight="1">
      <c r="B119" s="154"/>
      <c r="C119" s="155"/>
      <c r="D119" s="155"/>
      <c r="E119" s="156" t="s">
        <v>5</v>
      </c>
      <c r="F119" s="253" t="s">
        <v>2309</v>
      </c>
      <c r="G119" s="254"/>
      <c r="H119" s="254"/>
      <c r="I119" s="254"/>
      <c r="J119" s="155"/>
      <c r="K119" s="157">
        <v>1.06</v>
      </c>
      <c r="L119" s="155"/>
      <c r="M119" s="155"/>
      <c r="N119" s="155"/>
      <c r="O119" s="155"/>
      <c r="P119" s="155"/>
      <c r="Q119" s="155"/>
      <c r="R119" s="158"/>
      <c r="T119" s="159"/>
      <c r="U119" s="155"/>
      <c r="V119" s="155"/>
      <c r="W119" s="155"/>
      <c r="X119" s="155"/>
      <c r="Y119" s="155"/>
      <c r="Z119" s="155"/>
      <c r="AA119" s="160"/>
      <c r="AT119" s="161" t="s">
        <v>371</v>
      </c>
      <c r="AU119" s="161" t="s">
        <v>130</v>
      </c>
      <c r="AV119" s="10" t="s">
        <v>130</v>
      </c>
      <c r="AW119" s="10" t="s">
        <v>30</v>
      </c>
      <c r="AX119" s="10" t="s">
        <v>72</v>
      </c>
      <c r="AY119" s="161" t="s">
        <v>164</v>
      </c>
    </row>
    <row r="120" spans="2:65" s="11" customFormat="1" ht="16.5" customHeight="1">
      <c r="B120" s="162"/>
      <c r="C120" s="163"/>
      <c r="D120" s="163"/>
      <c r="E120" s="164" t="s">
        <v>5</v>
      </c>
      <c r="F120" s="255" t="s">
        <v>375</v>
      </c>
      <c r="G120" s="256"/>
      <c r="H120" s="256"/>
      <c r="I120" s="256"/>
      <c r="J120" s="163"/>
      <c r="K120" s="165">
        <v>1.494</v>
      </c>
      <c r="L120" s="163"/>
      <c r="M120" s="163"/>
      <c r="N120" s="163"/>
      <c r="O120" s="163"/>
      <c r="P120" s="163"/>
      <c r="Q120" s="163"/>
      <c r="R120" s="166"/>
      <c r="T120" s="167"/>
      <c r="U120" s="163"/>
      <c r="V120" s="163"/>
      <c r="W120" s="163"/>
      <c r="X120" s="163"/>
      <c r="Y120" s="163"/>
      <c r="Z120" s="163"/>
      <c r="AA120" s="168"/>
      <c r="AT120" s="169" t="s">
        <v>371</v>
      </c>
      <c r="AU120" s="169" t="s">
        <v>130</v>
      </c>
      <c r="AV120" s="11" t="s">
        <v>163</v>
      </c>
      <c r="AW120" s="11" t="s">
        <v>30</v>
      </c>
      <c r="AX120" s="11" t="s">
        <v>80</v>
      </c>
      <c r="AY120" s="169" t="s">
        <v>164</v>
      </c>
    </row>
    <row r="121" spans="2:65" s="1" customFormat="1" ht="25.5" customHeight="1">
      <c r="B121" s="140"/>
      <c r="C121" s="141" t="s">
        <v>80</v>
      </c>
      <c r="D121" s="141" t="s">
        <v>165</v>
      </c>
      <c r="E121" s="142" t="s">
        <v>433</v>
      </c>
      <c r="F121" s="224" t="s">
        <v>434</v>
      </c>
      <c r="G121" s="224"/>
      <c r="H121" s="224"/>
      <c r="I121" s="224"/>
      <c r="J121" s="143" t="s">
        <v>417</v>
      </c>
      <c r="K121" s="144">
        <v>2.34</v>
      </c>
      <c r="L121" s="225">
        <v>0</v>
      </c>
      <c r="M121" s="225"/>
      <c r="N121" s="225">
        <f>ROUND(L121*K121,2)</f>
        <v>0</v>
      </c>
      <c r="O121" s="225"/>
      <c r="P121" s="225"/>
      <c r="Q121" s="225"/>
      <c r="R121" s="145"/>
      <c r="T121" s="146" t="s">
        <v>5</v>
      </c>
      <c r="U121" s="43" t="s">
        <v>37</v>
      </c>
      <c r="V121" s="147">
        <v>0.433</v>
      </c>
      <c r="W121" s="147">
        <f>V121*K121</f>
        <v>1.01322</v>
      </c>
      <c r="X121" s="147">
        <v>0</v>
      </c>
      <c r="Y121" s="147">
        <f>X121*K121</f>
        <v>0</v>
      </c>
      <c r="Z121" s="147">
        <v>0</v>
      </c>
      <c r="AA121" s="148">
        <f>Z121*K121</f>
        <v>0</v>
      </c>
      <c r="AR121" s="21" t="s">
        <v>163</v>
      </c>
      <c r="AT121" s="21" t="s">
        <v>165</v>
      </c>
      <c r="AU121" s="21" t="s">
        <v>130</v>
      </c>
      <c r="AY121" s="21" t="s">
        <v>164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1" t="s">
        <v>80</v>
      </c>
      <c r="BK121" s="149">
        <f>ROUND(L121*K121,2)</f>
        <v>0</v>
      </c>
      <c r="BL121" s="21" t="s">
        <v>163</v>
      </c>
      <c r="BM121" s="21" t="s">
        <v>2310</v>
      </c>
    </row>
    <row r="122" spans="2:65" s="10" customFormat="1" ht="16.5" customHeight="1">
      <c r="B122" s="154"/>
      <c r="C122" s="155"/>
      <c r="D122" s="155"/>
      <c r="E122" s="156" t="s">
        <v>5</v>
      </c>
      <c r="F122" s="257" t="s">
        <v>2311</v>
      </c>
      <c r="G122" s="258"/>
      <c r="H122" s="258"/>
      <c r="I122" s="258"/>
      <c r="J122" s="155"/>
      <c r="K122" s="157">
        <v>1.54</v>
      </c>
      <c r="L122" s="155"/>
      <c r="M122" s="155"/>
      <c r="N122" s="155"/>
      <c r="O122" s="155"/>
      <c r="P122" s="155"/>
      <c r="Q122" s="155"/>
      <c r="R122" s="158"/>
      <c r="T122" s="159"/>
      <c r="U122" s="155"/>
      <c r="V122" s="155"/>
      <c r="W122" s="155"/>
      <c r="X122" s="155"/>
      <c r="Y122" s="155"/>
      <c r="Z122" s="155"/>
      <c r="AA122" s="160"/>
      <c r="AT122" s="161" t="s">
        <v>371</v>
      </c>
      <c r="AU122" s="161" t="s">
        <v>130</v>
      </c>
      <c r="AV122" s="10" t="s">
        <v>130</v>
      </c>
      <c r="AW122" s="10" t="s">
        <v>30</v>
      </c>
      <c r="AX122" s="10" t="s">
        <v>72</v>
      </c>
      <c r="AY122" s="161" t="s">
        <v>164</v>
      </c>
    </row>
    <row r="123" spans="2:65" s="10" customFormat="1" ht="16.5" customHeight="1">
      <c r="B123" s="154"/>
      <c r="C123" s="155"/>
      <c r="D123" s="155"/>
      <c r="E123" s="156" t="s">
        <v>5</v>
      </c>
      <c r="F123" s="253" t="s">
        <v>2312</v>
      </c>
      <c r="G123" s="254"/>
      <c r="H123" s="254"/>
      <c r="I123" s="254"/>
      <c r="J123" s="155"/>
      <c r="K123" s="157">
        <v>0.8</v>
      </c>
      <c r="L123" s="155"/>
      <c r="M123" s="155"/>
      <c r="N123" s="155"/>
      <c r="O123" s="155"/>
      <c r="P123" s="155"/>
      <c r="Q123" s="155"/>
      <c r="R123" s="158"/>
      <c r="T123" s="159"/>
      <c r="U123" s="155"/>
      <c r="V123" s="155"/>
      <c r="W123" s="155"/>
      <c r="X123" s="155"/>
      <c r="Y123" s="155"/>
      <c r="Z123" s="155"/>
      <c r="AA123" s="160"/>
      <c r="AT123" s="161" t="s">
        <v>371</v>
      </c>
      <c r="AU123" s="161" t="s">
        <v>130</v>
      </c>
      <c r="AV123" s="10" t="s">
        <v>130</v>
      </c>
      <c r="AW123" s="10" t="s">
        <v>30</v>
      </c>
      <c r="AX123" s="10" t="s">
        <v>72</v>
      </c>
      <c r="AY123" s="161" t="s">
        <v>164</v>
      </c>
    </row>
    <row r="124" spans="2:65" s="11" customFormat="1" ht="16.5" customHeight="1">
      <c r="B124" s="162"/>
      <c r="C124" s="163"/>
      <c r="D124" s="163"/>
      <c r="E124" s="164" t="s">
        <v>5</v>
      </c>
      <c r="F124" s="255" t="s">
        <v>375</v>
      </c>
      <c r="G124" s="256"/>
      <c r="H124" s="256"/>
      <c r="I124" s="256"/>
      <c r="J124" s="163"/>
      <c r="K124" s="165">
        <v>2.34</v>
      </c>
      <c r="L124" s="163"/>
      <c r="M124" s="163"/>
      <c r="N124" s="163"/>
      <c r="O124" s="163"/>
      <c r="P124" s="163"/>
      <c r="Q124" s="163"/>
      <c r="R124" s="166"/>
      <c r="T124" s="167"/>
      <c r="U124" s="163"/>
      <c r="V124" s="163"/>
      <c r="W124" s="163"/>
      <c r="X124" s="163"/>
      <c r="Y124" s="163"/>
      <c r="Z124" s="163"/>
      <c r="AA124" s="168"/>
      <c r="AT124" s="169" t="s">
        <v>371</v>
      </c>
      <c r="AU124" s="169" t="s">
        <v>130</v>
      </c>
      <c r="AV124" s="11" t="s">
        <v>163</v>
      </c>
      <c r="AW124" s="11" t="s">
        <v>30</v>
      </c>
      <c r="AX124" s="11" t="s">
        <v>80</v>
      </c>
      <c r="AY124" s="169" t="s">
        <v>164</v>
      </c>
    </row>
    <row r="125" spans="2:65" s="1" customFormat="1" ht="25.5" customHeight="1">
      <c r="B125" s="140"/>
      <c r="C125" s="141" t="s">
        <v>130</v>
      </c>
      <c r="D125" s="141" t="s">
        <v>165</v>
      </c>
      <c r="E125" s="142" t="s">
        <v>1068</v>
      </c>
      <c r="F125" s="224" t="s">
        <v>1069</v>
      </c>
      <c r="G125" s="224"/>
      <c r="H125" s="224"/>
      <c r="I125" s="224"/>
      <c r="J125" s="143" t="s">
        <v>417</v>
      </c>
      <c r="K125" s="144">
        <v>2.34</v>
      </c>
      <c r="L125" s="225">
        <v>0</v>
      </c>
      <c r="M125" s="225"/>
      <c r="N125" s="225">
        <f>ROUND(L125*K125,2)</f>
        <v>0</v>
      </c>
      <c r="O125" s="225"/>
      <c r="P125" s="225"/>
      <c r="Q125" s="225"/>
      <c r="R125" s="145"/>
      <c r="T125" s="146" t="s">
        <v>5</v>
      </c>
      <c r="U125" s="43" t="s">
        <v>37</v>
      </c>
      <c r="V125" s="147">
        <v>4.5999999999999999E-2</v>
      </c>
      <c r="W125" s="147">
        <f>V125*K125</f>
        <v>0.10763999999999999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1" t="s">
        <v>163</v>
      </c>
      <c r="AT125" s="21" t="s">
        <v>165</v>
      </c>
      <c r="AU125" s="21" t="s">
        <v>130</v>
      </c>
      <c r="AY125" s="21" t="s">
        <v>164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1" t="s">
        <v>80</v>
      </c>
      <c r="BK125" s="149">
        <f>ROUND(L125*K125,2)</f>
        <v>0</v>
      </c>
      <c r="BL125" s="21" t="s">
        <v>163</v>
      </c>
      <c r="BM125" s="21" t="s">
        <v>2313</v>
      </c>
    </row>
    <row r="126" spans="2:65" s="10" customFormat="1" ht="16.5" customHeight="1">
      <c r="B126" s="154"/>
      <c r="C126" s="155"/>
      <c r="D126" s="155"/>
      <c r="E126" s="156" t="s">
        <v>5</v>
      </c>
      <c r="F126" s="257" t="s">
        <v>2311</v>
      </c>
      <c r="G126" s="258"/>
      <c r="H126" s="258"/>
      <c r="I126" s="258"/>
      <c r="J126" s="155"/>
      <c r="K126" s="157">
        <v>1.54</v>
      </c>
      <c r="L126" s="155"/>
      <c r="M126" s="155"/>
      <c r="N126" s="155"/>
      <c r="O126" s="155"/>
      <c r="P126" s="155"/>
      <c r="Q126" s="155"/>
      <c r="R126" s="158"/>
      <c r="T126" s="159"/>
      <c r="U126" s="155"/>
      <c r="V126" s="155"/>
      <c r="W126" s="155"/>
      <c r="X126" s="155"/>
      <c r="Y126" s="155"/>
      <c r="Z126" s="155"/>
      <c r="AA126" s="160"/>
      <c r="AT126" s="161" t="s">
        <v>371</v>
      </c>
      <c r="AU126" s="161" t="s">
        <v>130</v>
      </c>
      <c r="AV126" s="10" t="s">
        <v>130</v>
      </c>
      <c r="AW126" s="10" t="s">
        <v>30</v>
      </c>
      <c r="AX126" s="10" t="s">
        <v>72</v>
      </c>
      <c r="AY126" s="161" t="s">
        <v>164</v>
      </c>
    </row>
    <row r="127" spans="2:65" s="10" customFormat="1" ht="16.5" customHeight="1">
      <c r="B127" s="154"/>
      <c r="C127" s="155"/>
      <c r="D127" s="155"/>
      <c r="E127" s="156" t="s">
        <v>5</v>
      </c>
      <c r="F127" s="253" t="s">
        <v>2312</v>
      </c>
      <c r="G127" s="254"/>
      <c r="H127" s="254"/>
      <c r="I127" s="254"/>
      <c r="J127" s="155"/>
      <c r="K127" s="157">
        <v>0.8</v>
      </c>
      <c r="L127" s="155"/>
      <c r="M127" s="155"/>
      <c r="N127" s="155"/>
      <c r="O127" s="155"/>
      <c r="P127" s="155"/>
      <c r="Q127" s="155"/>
      <c r="R127" s="158"/>
      <c r="T127" s="159"/>
      <c r="U127" s="155"/>
      <c r="V127" s="155"/>
      <c r="W127" s="155"/>
      <c r="X127" s="155"/>
      <c r="Y127" s="155"/>
      <c r="Z127" s="155"/>
      <c r="AA127" s="160"/>
      <c r="AT127" s="161" t="s">
        <v>371</v>
      </c>
      <c r="AU127" s="161" t="s">
        <v>130</v>
      </c>
      <c r="AV127" s="10" t="s">
        <v>130</v>
      </c>
      <c r="AW127" s="10" t="s">
        <v>30</v>
      </c>
      <c r="AX127" s="10" t="s">
        <v>72</v>
      </c>
      <c r="AY127" s="161" t="s">
        <v>164</v>
      </c>
    </row>
    <row r="128" spans="2:65" s="11" customFormat="1" ht="16.5" customHeight="1">
      <c r="B128" s="162"/>
      <c r="C128" s="163"/>
      <c r="D128" s="163"/>
      <c r="E128" s="164" t="s">
        <v>5</v>
      </c>
      <c r="F128" s="255" t="s">
        <v>375</v>
      </c>
      <c r="G128" s="256"/>
      <c r="H128" s="256"/>
      <c r="I128" s="256"/>
      <c r="J128" s="163"/>
      <c r="K128" s="165">
        <v>2.34</v>
      </c>
      <c r="L128" s="163"/>
      <c r="M128" s="163"/>
      <c r="N128" s="163"/>
      <c r="O128" s="163"/>
      <c r="P128" s="163"/>
      <c r="Q128" s="163"/>
      <c r="R128" s="166"/>
      <c r="T128" s="167"/>
      <c r="U128" s="163"/>
      <c r="V128" s="163"/>
      <c r="W128" s="163"/>
      <c r="X128" s="163"/>
      <c r="Y128" s="163"/>
      <c r="Z128" s="163"/>
      <c r="AA128" s="168"/>
      <c r="AT128" s="169" t="s">
        <v>371</v>
      </c>
      <c r="AU128" s="169" t="s">
        <v>130</v>
      </c>
      <c r="AV128" s="11" t="s">
        <v>163</v>
      </c>
      <c r="AW128" s="11" t="s">
        <v>30</v>
      </c>
      <c r="AX128" s="11" t="s">
        <v>80</v>
      </c>
      <c r="AY128" s="169" t="s">
        <v>164</v>
      </c>
    </row>
    <row r="129" spans="2:65" s="1" customFormat="1" ht="38.25" customHeight="1">
      <c r="B129" s="140"/>
      <c r="C129" s="141" t="s">
        <v>365</v>
      </c>
      <c r="D129" s="141" t="s">
        <v>165</v>
      </c>
      <c r="E129" s="142" t="s">
        <v>1071</v>
      </c>
      <c r="F129" s="224" t="s">
        <v>1072</v>
      </c>
      <c r="G129" s="224"/>
      <c r="H129" s="224"/>
      <c r="I129" s="224"/>
      <c r="J129" s="143" t="s">
        <v>417</v>
      </c>
      <c r="K129" s="144">
        <v>44.46</v>
      </c>
      <c r="L129" s="225">
        <v>0</v>
      </c>
      <c r="M129" s="225"/>
      <c r="N129" s="225">
        <f>ROUND(L129*K129,2)</f>
        <v>0</v>
      </c>
      <c r="O129" s="225"/>
      <c r="P129" s="225"/>
      <c r="Q129" s="225"/>
      <c r="R129" s="145"/>
      <c r="T129" s="146" t="s">
        <v>5</v>
      </c>
      <c r="U129" s="43" t="s">
        <v>37</v>
      </c>
      <c r="V129" s="147">
        <v>4.0000000000000001E-3</v>
      </c>
      <c r="W129" s="147">
        <f>V129*K129</f>
        <v>0.17784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1" t="s">
        <v>163</v>
      </c>
      <c r="AT129" s="21" t="s">
        <v>165</v>
      </c>
      <c r="AU129" s="21" t="s">
        <v>130</v>
      </c>
      <c r="AY129" s="21" t="s">
        <v>164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1" t="s">
        <v>80</v>
      </c>
      <c r="BK129" s="149">
        <f>ROUND(L129*K129,2)</f>
        <v>0</v>
      </c>
      <c r="BL129" s="21" t="s">
        <v>163</v>
      </c>
      <c r="BM129" s="21" t="s">
        <v>2314</v>
      </c>
    </row>
    <row r="130" spans="2:65" s="10" customFormat="1" ht="25.5" customHeight="1">
      <c r="B130" s="154"/>
      <c r="C130" s="155"/>
      <c r="D130" s="155"/>
      <c r="E130" s="156" t="s">
        <v>5</v>
      </c>
      <c r="F130" s="257" t="s">
        <v>2315</v>
      </c>
      <c r="G130" s="258"/>
      <c r="H130" s="258"/>
      <c r="I130" s="258"/>
      <c r="J130" s="155"/>
      <c r="K130" s="157">
        <v>29.26</v>
      </c>
      <c r="L130" s="155"/>
      <c r="M130" s="155"/>
      <c r="N130" s="155"/>
      <c r="O130" s="155"/>
      <c r="P130" s="155"/>
      <c r="Q130" s="155"/>
      <c r="R130" s="158"/>
      <c r="T130" s="159"/>
      <c r="U130" s="155"/>
      <c r="V130" s="155"/>
      <c r="W130" s="155"/>
      <c r="X130" s="155"/>
      <c r="Y130" s="155"/>
      <c r="Z130" s="155"/>
      <c r="AA130" s="160"/>
      <c r="AT130" s="161" t="s">
        <v>371</v>
      </c>
      <c r="AU130" s="161" t="s">
        <v>130</v>
      </c>
      <c r="AV130" s="10" t="s">
        <v>130</v>
      </c>
      <c r="AW130" s="10" t="s">
        <v>30</v>
      </c>
      <c r="AX130" s="10" t="s">
        <v>72</v>
      </c>
      <c r="AY130" s="161" t="s">
        <v>164</v>
      </c>
    </row>
    <row r="131" spans="2:65" s="10" customFormat="1" ht="16.5" customHeight="1">
      <c r="B131" s="154"/>
      <c r="C131" s="155"/>
      <c r="D131" s="155"/>
      <c r="E131" s="156" t="s">
        <v>5</v>
      </c>
      <c r="F131" s="253" t="s">
        <v>2316</v>
      </c>
      <c r="G131" s="254"/>
      <c r="H131" s="254"/>
      <c r="I131" s="254"/>
      <c r="J131" s="155"/>
      <c r="K131" s="157">
        <v>15.2</v>
      </c>
      <c r="L131" s="155"/>
      <c r="M131" s="155"/>
      <c r="N131" s="155"/>
      <c r="O131" s="155"/>
      <c r="P131" s="155"/>
      <c r="Q131" s="155"/>
      <c r="R131" s="158"/>
      <c r="T131" s="159"/>
      <c r="U131" s="155"/>
      <c r="V131" s="155"/>
      <c r="W131" s="155"/>
      <c r="X131" s="155"/>
      <c r="Y131" s="155"/>
      <c r="Z131" s="155"/>
      <c r="AA131" s="160"/>
      <c r="AT131" s="161" t="s">
        <v>371</v>
      </c>
      <c r="AU131" s="161" t="s">
        <v>130</v>
      </c>
      <c r="AV131" s="10" t="s">
        <v>130</v>
      </c>
      <c r="AW131" s="10" t="s">
        <v>30</v>
      </c>
      <c r="AX131" s="10" t="s">
        <v>72</v>
      </c>
      <c r="AY131" s="161" t="s">
        <v>164</v>
      </c>
    </row>
    <row r="132" spans="2:65" s="11" customFormat="1" ht="16.5" customHeight="1">
      <c r="B132" s="162"/>
      <c r="C132" s="163"/>
      <c r="D132" s="163"/>
      <c r="E132" s="164" t="s">
        <v>5</v>
      </c>
      <c r="F132" s="255" t="s">
        <v>375</v>
      </c>
      <c r="G132" s="256"/>
      <c r="H132" s="256"/>
      <c r="I132" s="256"/>
      <c r="J132" s="163"/>
      <c r="K132" s="165">
        <v>44.46</v>
      </c>
      <c r="L132" s="163"/>
      <c r="M132" s="163"/>
      <c r="N132" s="163"/>
      <c r="O132" s="163"/>
      <c r="P132" s="163"/>
      <c r="Q132" s="163"/>
      <c r="R132" s="166"/>
      <c r="T132" s="167"/>
      <c r="U132" s="163"/>
      <c r="V132" s="163"/>
      <c r="W132" s="163"/>
      <c r="X132" s="163"/>
      <c r="Y132" s="163"/>
      <c r="Z132" s="163"/>
      <c r="AA132" s="168"/>
      <c r="AT132" s="169" t="s">
        <v>371</v>
      </c>
      <c r="AU132" s="169" t="s">
        <v>130</v>
      </c>
      <c r="AV132" s="11" t="s">
        <v>163</v>
      </c>
      <c r="AW132" s="11" t="s">
        <v>30</v>
      </c>
      <c r="AX132" s="11" t="s">
        <v>80</v>
      </c>
      <c r="AY132" s="169" t="s">
        <v>164</v>
      </c>
    </row>
    <row r="133" spans="2:65" s="1" customFormat="1" ht="16.5" customHeight="1">
      <c r="B133" s="140"/>
      <c r="C133" s="141" t="s">
        <v>163</v>
      </c>
      <c r="D133" s="141" t="s">
        <v>165</v>
      </c>
      <c r="E133" s="142" t="s">
        <v>443</v>
      </c>
      <c r="F133" s="224" t="s">
        <v>444</v>
      </c>
      <c r="G133" s="224"/>
      <c r="H133" s="224"/>
      <c r="I133" s="224"/>
      <c r="J133" s="143" t="s">
        <v>417</v>
      </c>
      <c r="K133" s="144">
        <v>2.34</v>
      </c>
      <c r="L133" s="225">
        <v>0</v>
      </c>
      <c r="M133" s="225"/>
      <c r="N133" s="225">
        <f>ROUND(L133*K133,2)</f>
        <v>0</v>
      </c>
      <c r="O133" s="225"/>
      <c r="P133" s="225"/>
      <c r="Q133" s="225"/>
      <c r="R133" s="145"/>
      <c r="T133" s="146" t="s">
        <v>5</v>
      </c>
      <c r="U133" s="43" t="s">
        <v>37</v>
      </c>
      <c r="V133" s="147">
        <v>8.9999999999999993E-3</v>
      </c>
      <c r="W133" s="147">
        <f>V133*K133</f>
        <v>2.1059999999999999E-2</v>
      </c>
      <c r="X133" s="147">
        <v>0</v>
      </c>
      <c r="Y133" s="147">
        <f>X133*K133</f>
        <v>0</v>
      </c>
      <c r="Z133" s="147">
        <v>0</v>
      </c>
      <c r="AA133" s="148">
        <f>Z133*K133</f>
        <v>0</v>
      </c>
      <c r="AR133" s="21" t="s">
        <v>163</v>
      </c>
      <c r="AT133" s="21" t="s">
        <v>165</v>
      </c>
      <c r="AU133" s="21" t="s">
        <v>130</v>
      </c>
      <c r="AY133" s="21" t="s">
        <v>164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1" t="s">
        <v>80</v>
      </c>
      <c r="BK133" s="149">
        <f>ROUND(L133*K133,2)</f>
        <v>0</v>
      </c>
      <c r="BL133" s="21" t="s">
        <v>163</v>
      </c>
      <c r="BM133" s="21" t="s">
        <v>2317</v>
      </c>
    </row>
    <row r="134" spans="2:65" s="10" customFormat="1" ht="16.5" customHeight="1">
      <c r="B134" s="154"/>
      <c r="C134" s="155"/>
      <c r="D134" s="155"/>
      <c r="E134" s="156" t="s">
        <v>5</v>
      </c>
      <c r="F134" s="257" t="s">
        <v>2311</v>
      </c>
      <c r="G134" s="258"/>
      <c r="H134" s="258"/>
      <c r="I134" s="258"/>
      <c r="J134" s="155"/>
      <c r="K134" s="157">
        <v>1.54</v>
      </c>
      <c r="L134" s="155"/>
      <c r="M134" s="155"/>
      <c r="N134" s="155"/>
      <c r="O134" s="155"/>
      <c r="P134" s="155"/>
      <c r="Q134" s="155"/>
      <c r="R134" s="158"/>
      <c r="T134" s="159"/>
      <c r="U134" s="155"/>
      <c r="V134" s="155"/>
      <c r="W134" s="155"/>
      <c r="X134" s="155"/>
      <c r="Y134" s="155"/>
      <c r="Z134" s="155"/>
      <c r="AA134" s="160"/>
      <c r="AT134" s="161" t="s">
        <v>371</v>
      </c>
      <c r="AU134" s="161" t="s">
        <v>130</v>
      </c>
      <c r="AV134" s="10" t="s">
        <v>130</v>
      </c>
      <c r="AW134" s="10" t="s">
        <v>30</v>
      </c>
      <c r="AX134" s="10" t="s">
        <v>72</v>
      </c>
      <c r="AY134" s="161" t="s">
        <v>164</v>
      </c>
    </row>
    <row r="135" spans="2:65" s="10" customFormat="1" ht="16.5" customHeight="1">
      <c r="B135" s="154"/>
      <c r="C135" s="155"/>
      <c r="D135" s="155"/>
      <c r="E135" s="156" t="s">
        <v>5</v>
      </c>
      <c r="F135" s="253" t="s">
        <v>2312</v>
      </c>
      <c r="G135" s="254"/>
      <c r="H135" s="254"/>
      <c r="I135" s="254"/>
      <c r="J135" s="155"/>
      <c r="K135" s="157">
        <v>0.8</v>
      </c>
      <c r="L135" s="155"/>
      <c r="M135" s="155"/>
      <c r="N135" s="155"/>
      <c r="O135" s="155"/>
      <c r="P135" s="155"/>
      <c r="Q135" s="155"/>
      <c r="R135" s="158"/>
      <c r="T135" s="159"/>
      <c r="U135" s="155"/>
      <c r="V135" s="155"/>
      <c r="W135" s="155"/>
      <c r="X135" s="155"/>
      <c r="Y135" s="155"/>
      <c r="Z135" s="155"/>
      <c r="AA135" s="160"/>
      <c r="AT135" s="161" t="s">
        <v>371</v>
      </c>
      <c r="AU135" s="161" t="s">
        <v>130</v>
      </c>
      <c r="AV135" s="10" t="s">
        <v>130</v>
      </c>
      <c r="AW135" s="10" t="s">
        <v>30</v>
      </c>
      <c r="AX135" s="10" t="s">
        <v>72</v>
      </c>
      <c r="AY135" s="161" t="s">
        <v>164</v>
      </c>
    </row>
    <row r="136" spans="2:65" s="11" customFormat="1" ht="16.5" customHeight="1">
      <c r="B136" s="162"/>
      <c r="C136" s="163"/>
      <c r="D136" s="163"/>
      <c r="E136" s="164" t="s">
        <v>5</v>
      </c>
      <c r="F136" s="255" t="s">
        <v>375</v>
      </c>
      <c r="G136" s="256"/>
      <c r="H136" s="256"/>
      <c r="I136" s="256"/>
      <c r="J136" s="163"/>
      <c r="K136" s="165">
        <v>2.34</v>
      </c>
      <c r="L136" s="163"/>
      <c r="M136" s="163"/>
      <c r="N136" s="163"/>
      <c r="O136" s="163"/>
      <c r="P136" s="163"/>
      <c r="Q136" s="163"/>
      <c r="R136" s="166"/>
      <c r="T136" s="167"/>
      <c r="U136" s="163"/>
      <c r="V136" s="163"/>
      <c r="W136" s="163"/>
      <c r="X136" s="163"/>
      <c r="Y136" s="163"/>
      <c r="Z136" s="163"/>
      <c r="AA136" s="168"/>
      <c r="AT136" s="169" t="s">
        <v>371</v>
      </c>
      <c r="AU136" s="169" t="s">
        <v>130</v>
      </c>
      <c r="AV136" s="11" t="s">
        <v>163</v>
      </c>
      <c r="AW136" s="11" t="s">
        <v>30</v>
      </c>
      <c r="AX136" s="11" t="s">
        <v>80</v>
      </c>
      <c r="AY136" s="169" t="s">
        <v>164</v>
      </c>
    </row>
    <row r="137" spans="2:65" s="1" customFormat="1" ht="25.5" customHeight="1">
      <c r="B137" s="140"/>
      <c r="C137" s="141" t="s">
        <v>181</v>
      </c>
      <c r="D137" s="141" t="s">
        <v>165</v>
      </c>
      <c r="E137" s="142" t="s">
        <v>819</v>
      </c>
      <c r="F137" s="224" t="s">
        <v>820</v>
      </c>
      <c r="G137" s="224"/>
      <c r="H137" s="224"/>
      <c r="I137" s="224"/>
      <c r="J137" s="143" t="s">
        <v>511</v>
      </c>
      <c r="K137" s="144">
        <v>4.68</v>
      </c>
      <c r="L137" s="225">
        <v>0</v>
      </c>
      <c r="M137" s="225"/>
      <c r="N137" s="225">
        <f>ROUND(L137*K137,2)</f>
        <v>0</v>
      </c>
      <c r="O137" s="225"/>
      <c r="P137" s="225"/>
      <c r="Q137" s="225"/>
      <c r="R137" s="145"/>
      <c r="T137" s="146" t="s">
        <v>5</v>
      </c>
      <c r="U137" s="43" t="s">
        <v>37</v>
      </c>
      <c r="V137" s="147">
        <v>0</v>
      </c>
      <c r="W137" s="147">
        <f>V137*K137</f>
        <v>0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1" t="s">
        <v>163</v>
      </c>
      <c r="AT137" s="21" t="s">
        <v>165</v>
      </c>
      <c r="AU137" s="21" t="s">
        <v>130</v>
      </c>
      <c r="AY137" s="21" t="s">
        <v>164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1" t="s">
        <v>80</v>
      </c>
      <c r="BK137" s="149">
        <f>ROUND(L137*K137,2)</f>
        <v>0</v>
      </c>
      <c r="BL137" s="21" t="s">
        <v>163</v>
      </c>
      <c r="BM137" s="21" t="s">
        <v>2318</v>
      </c>
    </row>
    <row r="138" spans="2:65" s="10" customFormat="1" ht="16.5" customHeight="1">
      <c r="B138" s="154"/>
      <c r="C138" s="155"/>
      <c r="D138" s="155"/>
      <c r="E138" s="156" t="s">
        <v>5</v>
      </c>
      <c r="F138" s="257" t="s">
        <v>2319</v>
      </c>
      <c r="G138" s="258"/>
      <c r="H138" s="258"/>
      <c r="I138" s="258"/>
      <c r="J138" s="155"/>
      <c r="K138" s="157">
        <v>3.08</v>
      </c>
      <c r="L138" s="155"/>
      <c r="M138" s="155"/>
      <c r="N138" s="155"/>
      <c r="O138" s="155"/>
      <c r="P138" s="155"/>
      <c r="Q138" s="155"/>
      <c r="R138" s="158"/>
      <c r="T138" s="159"/>
      <c r="U138" s="155"/>
      <c r="V138" s="155"/>
      <c r="W138" s="155"/>
      <c r="X138" s="155"/>
      <c r="Y138" s="155"/>
      <c r="Z138" s="155"/>
      <c r="AA138" s="160"/>
      <c r="AT138" s="161" t="s">
        <v>371</v>
      </c>
      <c r="AU138" s="161" t="s">
        <v>130</v>
      </c>
      <c r="AV138" s="10" t="s">
        <v>130</v>
      </c>
      <c r="AW138" s="10" t="s">
        <v>30</v>
      </c>
      <c r="AX138" s="10" t="s">
        <v>72</v>
      </c>
      <c r="AY138" s="161" t="s">
        <v>164</v>
      </c>
    </row>
    <row r="139" spans="2:65" s="10" customFormat="1" ht="16.5" customHeight="1">
      <c r="B139" s="154"/>
      <c r="C139" s="155"/>
      <c r="D139" s="155"/>
      <c r="E139" s="156" t="s">
        <v>5</v>
      </c>
      <c r="F139" s="253" t="s">
        <v>2320</v>
      </c>
      <c r="G139" s="254"/>
      <c r="H139" s="254"/>
      <c r="I139" s="254"/>
      <c r="J139" s="155"/>
      <c r="K139" s="157">
        <v>1.6</v>
      </c>
      <c r="L139" s="155"/>
      <c r="M139" s="155"/>
      <c r="N139" s="155"/>
      <c r="O139" s="155"/>
      <c r="P139" s="155"/>
      <c r="Q139" s="155"/>
      <c r="R139" s="158"/>
      <c r="T139" s="159"/>
      <c r="U139" s="155"/>
      <c r="V139" s="155"/>
      <c r="W139" s="155"/>
      <c r="X139" s="155"/>
      <c r="Y139" s="155"/>
      <c r="Z139" s="155"/>
      <c r="AA139" s="160"/>
      <c r="AT139" s="161" t="s">
        <v>371</v>
      </c>
      <c r="AU139" s="161" t="s">
        <v>130</v>
      </c>
      <c r="AV139" s="10" t="s">
        <v>130</v>
      </c>
      <c r="AW139" s="10" t="s">
        <v>30</v>
      </c>
      <c r="AX139" s="10" t="s">
        <v>72</v>
      </c>
      <c r="AY139" s="161" t="s">
        <v>164</v>
      </c>
    </row>
    <row r="140" spans="2:65" s="11" customFormat="1" ht="16.5" customHeight="1">
      <c r="B140" s="162"/>
      <c r="C140" s="163"/>
      <c r="D140" s="163"/>
      <c r="E140" s="164" t="s">
        <v>5</v>
      </c>
      <c r="F140" s="255" t="s">
        <v>375</v>
      </c>
      <c r="G140" s="256"/>
      <c r="H140" s="256"/>
      <c r="I140" s="256"/>
      <c r="J140" s="163"/>
      <c r="K140" s="165">
        <v>4.68</v>
      </c>
      <c r="L140" s="163"/>
      <c r="M140" s="163"/>
      <c r="N140" s="163"/>
      <c r="O140" s="163"/>
      <c r="P140" s="163"/>
      <c r="Q140" s="163"/>
      <c r="R140" s="166"/>
      <c r="T140" s="167"/>
      <c r="U140" s="163"/>
      <c r="V140" s="163"/>
      <c r="W140" s="163"/>
      <c r="X140" s="163"/>
      <c r="Y140" s="163"/>
      <c r="Z140" s="163"/>
      <c r="AA140" s="168"/>
      <c r="AT140" s="169" t="s">
        <v>371</v>
      </c>
      <c r="AU140" s="169" t="s">
        <v>130</v>
      </c>
      <c r="AV140" s="11" t="s">
        <v>163</v>
      </c>
      <c r="AW140" s="11" t="s">
        <v>30</v>
      </c>
      <c r="AX140" s="11" t="s">
        <v>80</v>
      </c>
      <c r="AY140" s="169" t="s">
        <v>164</v>
      </c>
    </row>
    <row r="141" spans="2:65" s="1" customFormat="1" ht="25.5" customHeight="1">
      <c r="B141" s="140"/>
      <c r="C141" s="141" t="s">
        <v>177</v>
      </c>
      <c r="D141" s="141" t="s">
        <v>165</v>
      </c>
      <c r="E141" s="142" t="s">
        <v>823</v>
      </c>
      <c r="F141" s="224" t="s">
        <v>824</v>
      </c>
      <c r="G141" s="224"/>
      <c r="H141" s="224"/>
      <c r="I141" s="224"/>
      <c r="J141" s="143" t="s">
        <v>417</v>
      </c>
      <c r="K141" s="144">
        <v>1.494</v>
      </c>
      <c r="L141" s="225">
        <v>0</v>
      </c>
      <c r="M141" s="225"/>
      <c r="N141" s="225">
        <f>ROUND(L141*K141,2)</f>
        <v>0</v>
      </c>
      <c r="O141" s="225"/>
      <c r="P141" s="225"/>
      <c r="Q141" s="225"/>
      <c r="R141" s="145"/>
      <c r="T141" s="146" t="s">
        <v>5</v>
      </c>
      <c r="U141" s="43" t="s">
        <v>37</v>
      </c>
      <c r="V141" s="147">
        <v>0.29899999999999999</v>
      </c>
      <c r="W141" s="147">
        <f>V141*K141</f>
        <v>0.44670599999999999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1" t="s">
        <v>163</v>
      </c>
      <c r="AT141" s="21" t="s">
        <v>165</v>
      </c>
      <c r="AU141" s="21" t="s">
        <v>130</v>
      </c>
      <c r="AY141" s="21" t="s">
        <v>164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1" t="s">
        <v>80</v>
      </c>
      <c r="BK141" s="149">
        <f>ROUND(L141*K141,2)</f>
        <v>0</v>
      </c>
      <c r="BL141" s="21" t="s">
        <v>163</v>
      </c>
      <c r="BM141" s="21" t="s">
        <v>2321</v>
      </c>
    </row>
    <row r="142" spans="2:65" s="10" customFormat="1" ht="25.5" customHeight="1">
      <c r="B142" s="154"/>
      <c r="C142" s="155"/>
      <c r="D142" s="155"/>
      <c r="E142" s="156" t="s">
        <v>5</v>
      </c>
      <c r="F142" s="257" t="s">
        <v>2308</v>
      </c>
      <c r="G142" s="258"/>
      <c r="H142" s="258"/>
      <c r="I142" s="258"/>
      <c r="J142" s="155"/>
      <c r="K142" s="157">
        <v>0.434</v>
      </c>
      <c r="L142" s="155"/>
      <c r="M142" s="155"/>
      <c r="N142" s="155"/>
      <c r="O142" s="155"/>
      <c r="P142" s="155"/>
      <c r="Q142" s="155"/>
      <c r="R142" s="158"/>
      <c r="T142" s="159"/>
      <c r="U142" s="155"/>
      <c r="V142" s="155"/>
      <c r="W142" s="155"/>
      <c r="X142" s="155"/>
      <c r="Y142" s="155"/>
      <c r="Z142" s="155"/>
      <c r="AA142" s="160"/>
      <c r="AT142" s="161" t="s">
        <v>371</v>
      </c>
      <c r="AU142" s="161" t="s">
        <v>130</v>
      </c>
      <c r="AV142" s="10" t="s">
        <v>130</v>
      </c>
      <c r="AW142" s="10" t="s">
        <v>30</v>
      </c>
      <c r="AX142" s="10" t="s">
        <v>72</v>
      </c>
      <c r="AY142" s="161" t="s">
        <v>164</v>
      </c>
    </row>
    <row r="143" spans="2:65" s="10" customFormat="1" ht="25.5" customHeight="1">
      <c r="B143" s="154"/>
      <c r="C143" s="155"/>
      <c r="D143" s="155"/>
      <c r="E143" s="156" t="s">
        <v>5</v>
      </c>
      <c r="F143" s="253" t="s">
        <v>2309</v>
      </c>
      <c r="G143" s="254"/>
      <c r="H143" s="254"/>
      <c r="I143" s="254"/>
      <c r="J143" s="155"/>
      <c r="K143" s="157">
        <v>1.06</v>
      </c>
      <c r="L143" s="155"/>
      <c r="M143" s="155"/>
      <c r="N143" s="155"/>
      <c r="O143" s="155"/>
      <c r="P143" s="155"/>
      <c r="Q143" s="155"/>
      <c r="R143" s="158"/>
      <c r="T143" s="159"/>
      <c r="U143" s="155"/>
      <c r="V143" s="155"/>
      <c r="W143" s="155"/>
      <c r="X143" s="155"/>
      <c r="Y143" s="155"/>
      <c r="Z143" s="155"/>
      <c r="AA143" s="160"/>
      <c r="AT143" s="161" t="s">
        <v>371</v>
      </c>
      <c r="AU143" s="161" t="s">
        <v>130</v>
      </c>
      <c r="AV143" s="10" t="s">
        <v>130</v>
      </c>
      <c r="AW143" s="10" t="s">
        <v>30</v>
      </c>
      <c r="AX143" s="10" t="s">
        <v>72</v>
      </c>
      <c r="AY143" s="161" t="s">
        <v>164</v>
      </c>
    </row>
    <row r="144" spans="2:65" s="11" customFormat="1" ht="16.5" customHeight="1">
      <c r="B144" s="162"/>
      <c r="C144" s="163"/>
      <c r="D144" s="163"/>
      <c r="E144" s="164" t="s">
        <v>5</v>
      </c>
      <c r="F144" s="255" t="s">
        <v>375</v>
      </c>
      <c r="G144" s="256"/>
      <c r="H144" s="256"/>
      <c r="I144" s="256"/>
      <c r="J144" s="163"/>
      <c r="K144" s="165">
        <v>1.494</v>
      </c>
      <c r="L144" s="163"/>
      <c r="M144" s="163"/>
      <c r="N144" s="163"/>
      <c r="O144" s="163"/>
      <c r="P144" s="163"/>
      <c r="Q144" s="163"/>
      <c r="R144" s="166"/>
      <c r="T144" s="167"/>
      <c r="U144" s="163"/>
      <c r="V144" s="163"/>
      <c r="W144" s="163"/>
      <c r="X144" s="163"/>
      <c r="Y144" s="163"/>
      <c r="Z144" s="163"/>
      <c r="AA144" s="168"/>
      <c r="AT144" s="169" t="s">
        <v>371</v>
      </c>
      <c r="AU144" s="169" t="s">
        <v>130</v>
      </c>
      <c r="AV144" s="11" t="s">
        <v>163</v>
      </c>
      <c r="AW144" s="11" t="s">
        <v>30</v>
      </c>
      <c r="AX144" s="11" t="s">
        <v>80</v>
      </c>
      <c r="AY144" s="169" t="s">
        <v>164</v>
      </c>
    </row>
    <row r="145" spans="2:65" s="9" customFormat="1" ht="29.85" customHeight="1">
      <c r="B145" s="129"/>
      <c r="C145" s="130"/>
      <c r="D145" s="139" t="s">
        <v>1949</v>
      </c>
      <c r="E145" s="139"/>
      <c r="F145" s="139"/>
      <c r="G145" s="139"/>
      <c r="H145" s="139"/>
      <c r="I145" s="139"/>
      <c r="J145" s="139"/>
      <c r="K145" s="139"/>
      <c r="L145" s="139"/>
      <c r="M145" s="139"/>
      <c r="N145" s="230">
        <f>BK145</f>
        <v>0</v>
      </c>
      <c r="O145" s="231"/>
      <c r="P145" s="231"/>
      <c r="Q145" s="231"/>
      <c r="R145" s="132"/>
      <c r="T145" s="133"/>
      <c r="U145" s="130"/>
      <c r="V145" s="130"/>
      <c r="W145" s="134">
        <f>SUM(W146:W161)</f>
        <v>10.690612</v>
      </c>
      <c r="X145" s="130"/>
      <c r="Y145" s="134">
        <f>SUM(Y146:Y161)</f>
        <v>2.3068221199999996</v>
      </c>
      <c r="Z145" s="130"/>
      <c r="AA145" s="135">
        <f>SUM(AA146:AA161)</f>
        <v>0</v>
      </c>
      <c r="AR145" s="136" t="s">
        <v>80</v>
      </c>
      <c r="AT145" s="137" t="s">
        <v>71</v>
      </c>
      <c r="AU145" s="137" t="s">
        <v>80</v>
      </c>
      <c r="AY145" s="136" t="s">
        <v>164</v>
      </c>
      <c r="BK145" s="138">
        <f>SUM(BK146:BK161)</f>
        <v>0</v>
      </c>
    </row>
    <row r="146" spans="2:65" s="1" customFormat="1" ht="38.25" customHeight="1">
      <c r="B146" s="140"/>
      <c r="C146" s="141" t="s">
        <v>340</v>
      </c>
      <c r="D146" s="141" t="s">
        <v>165</v>
      </c>
      <c r="E146" s="142" t="s">
        <v>1985</v>
      </c>
      <c r="F146" s="224" t="s">
        <v>1986</v>
      </c>
      <c r="G146" s="224"/>
      <c r="H146" s="224"/>
      <c r="I146" s="224"/>
      <c r="J146" s="143" t="s">
        <v>417</v>
      </c>
      <c r="K146" s="144">
        <v>0.18</v>
      </c>
      <c r="L146" s="225">
        <v>0</v>
      </c>
      <c r="M146" s="225"/>
      <c r="N146" s="225">
        <f>ROUND(L146*K146,2)</f>
        <v>0</v>
      </c>
      <c r="O146" s="225"/>
      <c r="P146" s="225"/>
      <c r="Q146" s="225"/>
      <c r="R146" s="145"/>
      <c r="T146" s="146" t="s">
        <v>5</v>
      </c>
      <c r="U146" s="43" t="s">
        <v>37</v>
      </c>
      <c r="V146" s="147">
        <v>1.0249999999999999</v>
      </c>
      <c r="W146" s="147">
        <f>V146*K146</f>
        <v>0.18449999999999997</v>
      </c>
      <c r="X146" s="147">
        <v>2.16</v>
      </c>
      <c r="Y146" s="147">
        <f>X146*K146</f>
        <v>0.38880000000000003</v>
      </c>
      <c r="Z146" s="147">
        <v>0</v>
      </c>
      <c r="AA146" s="148">
        <f>Z146*K146</f>
        <v>0</v>
      </c>
      <c r="AR146" s="21" t="s">
        <v>163</v>
      </c>
      <c r="AT146" s="21" t="s">
        <v>165</v>
      </c>
      <c r="AU146" s="21" t="s">
        <v>130</v>
      </c>
      <c r="AY146" s="21" t="s">
        <v>164</v>
      </c>
      <c r="BE146" s="149">
        <f>IF(U146="základní",N146,0)</f>
        <v>0</v>
      </c>
      <c r="BF146" s="149">
        <f>IF(U146="snížená",N146,0)</f>
        <v>0</v>
      </c>
      <c r="BG146" s="149">
        <f>IF(U146="zákl. přenesená",N146,0)</f>
        <v>0</v>
      </c>
      <c r="BH146" s="149">
        <f>IF(U146="sníž. přenesená",N146,0)</f>
        <v>0</v>
      </c>
      <c r="BI146" s="149">
        <f>IF(U146="nulová",N146,0)</f>
        <v>0</v>
      </c>
      <c r="BJ146" s="21" t="s">
        <v>80</v>
      </c>
      <c r="BK146" s="149">
        <f>ROUND(L146*K146,2)</f>
        <v>0</v>
      </c>
      <c r="BL146" s="21" t="s">
        <v>163</v>
      </c>
      <c r="BM146" s="21" t="s">
        <v>2322</v>
      </c>
    </row>
    <row r="147" spans="2:65" s="10" customFormat="1" ht="16.5" customHeight="1">
      <c r="B147" s="154"/>
      <c r="C147" s="155"/>
      <c r="D147" s="155"/>
      <c r="E147" s="156" t="s">
        <v>5</v>
      </c>
      <c r="F147" s="257" t="s">
        <v>2323</v>
      </c>
      <c r="G147" s="258"/>
      <c r="H147" s="258"/>
      <c r="I147" s="258"/>
      <c r="J147" s="155"/>
      <c r="K147" s="157">
        <v>9.6000000000000002E-2</v>
      </c>
      <c r="L147" s="155"/>
      <c r="M147" s="155"/>
      <c r="N147" s="155"/>
      <c r="O147" s="155"/>
      <c r="P147" s="155"/>
      <c r="Q147" s="155"/>
      <c r="R147" s="158"/>
      <c r="T147" s="159"/>
      <c r="U147" s="155"/>
      <c r="V147" s="155"/>
      <c r="W147" s="155"/>
      <c r="X147" s="155"/>
      <c r="Y147" s="155"/>
      <c r="Z147" s="155"/>
      <c r="AA147" s="160"/>
      <c r="AT147" s="161" t="s">
        <v>371</v>
      </c>
      <c r="AU147" s="161" t="s">
        <v>130</v>
      </c>
      <c r="AV147" s="10" t="s">
        <v>130</v>
      </c>
      <c r="AW147" s="10" t="s">
        <v>30</v>
      </c>
      <c r="AX147" s="10" t="s">
        <v>72</v>
      </c>
      <c r="AY147" s="161" t="s">
        <v>164</v>
      </c>
    </row>
    <row r="148" spans="2:65" s="10" customFormat="1" ht="16.5" customHeight="1">
      <c r="B148" s="154"/>
      <c r="C148" s="155"/>
      <c r="D148" s="155"/>
      <c r="E148" s="156" t="s">
        <v>5</v>
      </c>
      <c r="F148" s="253" t="s">
        <v>2324</v>
      </c>
      <c r="G148" s="254"/>
      <c r="H148" s="254"/>
      <c r="I148" s="254"/>
      <c r="J148" s="155"/>
      <c r="K148" s="157">
        <v>8.4000000000000005E-2</v>
      </c>
      <c r="L148" s="155"/>
      <c r="M148" s="155"/>
      <c r="N148" s="155"/>
      <c r="O148" s="155"/>
      <c r="P148" s="155"/>
      <c r="Q148" s="155"/>
      <c r="R148" s="158"/>
      <c r="T148" s="159"/>
      <c r="U148" s="155"/>
      <c r="V148" s="155"/>
      <c r="W148" s="155"/>
      <c r="X148" s="155"/>
      <c r="Y148" s="155"/>
      <c r="Z148" s="155"/>
      <c r="AA148" s="160"/>
      <c r="AT148" s="161" t="s">
        <v>371</v>
      </c>
      <c r="AU148" s="161" t="s">
        <v>130</v>
      </c>
      <c r="AV148" s="10" t="s">
        <v>130</v>
      </c>
      <c r="AW148" s="10" t="s">
        <v>30</v>
      </c>
      <c r="AX148" s="10" t="s">
        <v>72</v>
      </c>
      <c r="AY148" s="161" t="s">
        <v>164</v>
      </c>
    </row>
    <row r="149" spans="2:65" s="11" customFormat="1" ht="16.5" customHeight="1">
      <c r="B149" s="162"/>
      <c r="C149" s="163"/>
      <c r="D149" s="163"/>
      <c r="E149" s="164" t="s">
        <v>5</v>
      </c>
      <c r="F149" s="255" t="s">
        <v>375</v>
      </c>
      <c r="G149" s="256"/>
      <c r="H149" s="256"/>
      <c r="I149" s="256"/>
      <c r="J149" s="163"/>
      <c r="K149" s="165">
        <v>0.18</v>
      </c>
      <c r="L149" s="163"/>
      <c r="M149" s="163"/>
      <c r="N149" s="163"/>
      <c r="O149" s="163"/>
      <c r="P149" s="163"/>
      <c r="Q149" s="163"/>
      <c r="R149" s="166"/>
      <c r="T149" s="167"/>
      <c r="U149" s="163"/>
      <c r="V149" s="163"/>
      <c r="W149" s="163"/>
      <c r="X149" s="163"/>
      <c r="Y149" s="163"/>
      <c r="Z149" s="163"/>
      <c r="AA149" s="168"/>
      <c r="AT149" s="169" t="s">
        <v>371</v>
      </c>
      <c r="AU149" s="169" t="s">
        <v>130</v>
      </c>
      <c r="AV149" s="11" t="s">
        <v>163</v>
      </c>
      <c r="AW149" s="11" t="s">
        <v>30</v>
      </c>
      <c r="AX149" s="11" t="s">
        <v>80</v>
      </c>
      <c r="AY149" s="169" t="s">
        <v>164</v>
      </c>
    </row>
    <row r="150" spans="2:65" s="1" customFormat="1" ht="16.5" customHeight="1">
      <c r="B150" s="140"/>
      <c r="C150" s="141" t="s">
        <v>336</v>
      </c>
      <c r="D150" s="141" t="s">
        <v>165</v>
      </c>
      <c r="E150" s="142" t="s">
        <v>2325</v>
      </c>
      <c r="F150" s="224" t="s">
        <v>2326</v>
      </c>
      <c r="G150" s="224"/>
      <c r="H150" s="224"/>
      <c r="I150" s="224"/>
      <c r="J150" s="143" t="s">
        <v>417</v>
      </c>
      <c r="K150" s="144">
        <v>0.81799999999999995</v>
      </c>
      <c r="L150" s="225">
        <v>0</v>
      </c>
      <c r="M150" s="225"/>
      <c r="N150" s="225">
        <f>ROUND(L150*K150,2)</f>
        <v>0</v>
      </c>
      <c r="O150" s="225"/>
      <c r="P150" s="225"/>
      <c r="Q150" s="225"/>
      <c r="R150" s="145"/>
      <c r="T150" s="146" t="s">
        <v>5</v>
      </c>
      <c r="U150" s="43" t="s">
        <v>37</v>
      </c>
      <c r="V150" s="147">
        <v>0.58399999999999996</v>
      </c>
      <c r="W150" s="147">
        <f>V150*K150</f>
        <v>0.47771199999999991</v>
      </c>
      <c r="X150" s="147">
        <v>2.2563399999999998</v>
      </c>
      <c r="Y150" s="147">
        <f>X150*K150</f>
        <v>1.8456861199999997</v>
      </c>
      <c r="Z150" s="147">
        <v>0</v>
      </c>
      <c r="AA150" s="148">
        <f>Z150*K150</f>
        <v>0</v>
      </c>
      <c r="AR150" s="21" t="s">
        <v>163</v>
      </c>
      <c r="AT150" s="21" t="s">
        <v>165</v>
      </c>
      <c r="AU150" s="21" t="s">
        <v>130</v>
      </c>
      <c r="AY150" s="21" t="s">
        <v>164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1" t="s">
        <v>80</v>
      </c>
      <c r="BK150" s="149">
        <f>ROUND(L150*K150,2)</f>
        <v>0</v>
      </c>
      <c r="BL150" s="21" t="s">
        <v>163</v>
      </c>
      <c r="BM150" s="21" t="s">
        <v>2327</v>
      </c>
    </row>
    <row r="151" spans="2:65" s="10" customFormat="1" ht="16.5" customHeight="1">
      <c r="B151" s="154"/>
      <c r="C151" s="155"/>
      <c r="D151" s="155"/>
      <c r="E151" s="156" t="s">
        <v>5</v>
      </c>
      <c r="F151" s="257" t="s">
        <v>2108</v>
      </c>
      <c r="G151" s="258"/>
      <c r="H151" s="258"/>
      <c r="I151" s="258"/>
      <c r="J151" s="155"/>
      <c r="K151" s="157">
        <v>0.48</v>
      </c>
      <c r="L151" s="155"/>
      <c r="M151" s="155"/>
      <c r="N151" s="155"/>
      <c r="O151" s="155"/>
      <c r="P151" s="155"/>
      <c r="Q151" s="155"/>
      <c r="R151" s="158"/>
      <c r="T151" s="159"/>
      <c r="U151" s="155"/>
      <c r="V151" s="155"/>
      <c r="W151" s="155"/>
      <c r="X151" s="155"/>
      <c r="Y151" s="155"/>
      <c r="Z151" s="155"/>
      <c r="AA151" s="160"/>
      <c r="AT151" s="161" t="s">
        <v>371</v>
      </c>
      <c r="AU151" s="161" t="s">
        <v>130</v>
      </c>
      <c r="AV151" s="10" t="s">
        <v>130</v>
      </c>
      <c r="AW151" s="10" t="s">
        <v>30</v>
      </c>
      <c r="AX151" s="10" t="s">
        <v>72</v>
      </c>
      <c r="AY151" s="161" t="s">
        <v>164</v>
      </c>
    </row>
    <row r="152" spans="2:65" s="10" customFormat="1" ht="16.5" customHeight="1">
      <c r="B152" s="154"/>
      <c r="C152" s="155"/>
      <c r="D152" s="155"/>
      <c r="E152" s="156" t="s">
        <v>5</v>
      </c>
      <c r="F152" s="253" t="s">
        <v>2328</v>
      </c>
      <c r="G152" s="254"/>
      <c r="H152" s="254"/>
      <c r="I152" s="254"/>
      <c r="J152" s="155"/>
      <c r="K152" s="157">
        <v>0.33800000000000002</v>
      </c>
      <c r="L152" s="155"/>
      <c r="M152" s="155"/>
      <c r="N152" s="155"/>
      <c r="O152" s="155"/>
      <c r="P152" s="155"/>
      <c r="Q152" s="155"/>
      <c r="R152" s="158"/>
      <c r="T152" s="159"/>
      <c r="U152" s="155"/>
      <c r="V152" s="155"/>
      <c r="W152" s="155"/>
      <c r="X152" s="155"/>
      <c r="Y152" s="155"/>
      <c r="Z152" s="155"/>
      <c r="AA152" s="160"/>
      <c r="AT152" s="161" t="s">
        <v>371</v>
      </c>
      <c r="AU152" s="161" t="s">
        <v>130</v>
      </c>
      <c r="AV152" s="10" t="s">
        <v>130</v>
      </c>
      <c r="AW152" s="10" t="s">
        <v>30</v>
      </c>
      <c r="AX152" s="10" t="s">
        <v>72</v>
      </c>
      <c r="AY152" s="161" t="s">
        <v>164</v>
      </c>
    </row>
    <row r="153" spans="2:65" s="11" customFormat="1" ht="16.5" customHeight="1">
      <c r="B153" s="162"/>
      <c r="C153" s="163"/>
      <c r="D153" s="163"/>
      <c r="E153" s="164" t="s">
        <v>5</v>
      </c>
      <c r="F153" s="255" t="s">
        <v>375</v>
      </c>
      <c r="G153" s="256"/>
      <c r="H153" s="256"/>
      <c r="I153" s="256"/>
      <c r="J153" s="163"/>
      <c r="K153" s="165">
        <v>0.81799999999999995</v>
      </c>
      <c r="L153" s="163"/>
      <c r="M153" s="163"/>
      <c r="N153" s="163"/>
      <c r="O153" s="163"/>
      <c r="P153" s="163"/>
      <c r="Q153" s="163"/>
      <c r="R153" s="166"/>
      <c r="T153" s="167"/>
      <c r="U153" s="163"/>
      <c r="V153" s="163"/>
      <c r="W153" s="163"/>
      <c r="X153" s="163"/>
      <c r="Y153" s="163"/>
      <c r="Z153" s="163"/>
      <c r="AA153" s="168"/>
      <c r="AT153" s="169" t="s">
        <v>371</v>
      </c>
      <c r="AU153" s="169" t="s">
        <v>130</v>
      </c>
      <c r="AV153" s="11" t="s">
        <v>163</v>
      </c>
      <c r="AW153" s="11" t="s">
        <v>30</v>
      </c>
      <c r="AX153" s="11" t="s">
        <v>80</v>
      </c>
      <c r="AY153" s="169" t="s">
        <v>164</v>
      </c>
    </row>
    <row r="154" spans="2:65" s="1" customFormat="1" ht="16.5" customHeight="1">
      <c r="B154" s="140"/>
      <c r="C154" s="141" t="s">
        <v>800</v>
      </c>
      <c r="D154" s="141" t="s">
        <v>165</v>
      </c>
      <c r="E154" s="142" t="s">
        <v>2109</v>
      </c>
      <c r="F154" s="224" t="s">
        <v>2110</v>
      </c>
      <c r="G154" s="224"/>
      <c r="H154" s="224"/>
      <c r="I154" s="224"/>
      <c r="J154" s="143" t="s">
        <v>368</v>
      </c>
      <c r="K154" s="144">
        <v>27.4</v>
      </c>
      <c r="L154" s="225">
        <v>0</v>
      </c>
      <c r="M154" s="225"/>
      <c r="N154" s="225">
        <f>ROUND(L154*K154,2)</f>
        <v>0</v>
      </c>
      <c r="O154" s="225"/>
      <c r="P154" s="225"/>
      <c r="Q154" s="225"/>
      <c r="R154" s="145"/>
      <c r="T154" s="146" t="s">
        <v>5</v>
      </c>
      <c r="U154" s="43" t="s">
        <v>37</v>
      </c>
      <c r="V154" s="147">
        <v>0.27400000000000002</v>
      </c>
      <c r="W154" s="147">
        <f>V154*K154</f>
        <v>7.5076000000000001</v>
      </c>
      <c r="X154" s="147">
        <v>2.64E-3</v>
      </c>
      <c r="Y154" s="147">
        <f>X154*K154</f>
        <v>7.2335999999999998E-2</v>
      </c>
      <c r="Z154" s="147">
        <v>0</v>
      </c>
      <c r="AA154" s="148">
        <f>Z154*K154</f>
        <v>0</v>
      </c>
      <c r="AR154" s="21" t="s">
        <v>163</v>
      </c>
      <c r="AT154" s="21" t="s">
        <v>165</v>
      </c>
      <c r="AU154" s="21" t="s">
        <v>130</v>
      </c>
      <c r="AY154" s="21" t="s">
        <v>164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1" t="s">
        <v>80</v>
      </c>
      <c r="BK154" s="149">
        <f>ROUND(L154*K154,2)</f>
        <v>0</v>
      </c>
      <c r="BL154" s="21" t="s">
        <v>163</v>
      </c>
      <c r="BM154" s="21" t="s">
        <v>2329</v>
      </c>
    </row>
    <row r="155" spans="2:65" s="10" customFormat="1" ht="25.5" customHeight="1">
      <c r="B155" s="154"/>
      <c r="C155" s="155"/>
      <c r="D155" s="155"/>
      <c r="E155" s="156" t="s">
        <v>5</v>
      </c>
      <c r="F155" s="257" t="s">
        <v>2330</v>
      </c>
      <c r="G155" s="258"/>
      <c r="H155" s="258"/>
      <c r="I155" s="258"/>
      <c r="J155" s="155"/>
      <c r="K155" s="157">
        <v>25.6</v>
      </c>
      <c r="L155" s="155"/>
      <c r="M155" s="155"/>
      <c r="N155" s="155"/>
      <c r="O155" s="155"/>
      <c r="P155" s="155"/>
      <c r="Q155" s="155"/>
      <c r="R155" s="158"/>
      <c r="T155" s="159"/>
      <c r="U155" s="155"/>
      <c r="V155" s="155"/>
      <c r="W155" s="155"/>
      <c r="X155" s="155"/>
      <c r="Y155" s="155"/>
      <c r="Z155" s="155"/>
      <c r="AA155" s="160"/>
      <c r="AT155" s="161" t="s">
        <v>371</v>
      </c>
      <c r="AU155" s="161" t="s">
        <v>130</v>
      </c>
      <c r="AV155" s="10" t="s">
        <v>130</v>
      </c>
      <c r="AW155" s="10" t="s">
        <v>30</v>
      </c>
      <c r="AX155" s="10" t="s">
        <v>72</v>
      </c>
      <c r="AY155" s="161" t="s">
        <v>164</v>
      </c>
    </row>
    <row r="156" spans="2:65" s="10" customFormat="1" ht="16.5" customHeight="1">
      <c r="B156" s="154"/>
      <c r="C156" s="155"/>
      <c r="D156" s="155"/>
      <c r="E156" s="156" t="s">
        <v>5</v>
      </c>
      <c r="F156" s="253" t="s">
        <v>2331</v>
      </c>
      <c r="G156" s="254"/>
      <c r="H156" s="254"/>
      <c r="I156" s="254"/>
      <c r="J156" s="155"/>
      <c r="K156" s="157">
        <v>1.8</v>
      </c>
      <c r="L156" s="155"/>
      <c r="M156" s="155"/>
      <c r="N156" s="155"/>
      <c r="O156" s="155"/>
      <c r="P156" s="155"/>
      <c r="Q156" s="155"/>
      <c r="R156" s="158"/>
      <c r="T156" s="159"/>
      <c r="U156" s="155"/>
      <c r="V156" s="155"/>
      <c r="W156" s="155"/>
      <c r="X156" s="155"/>
      <c r="Y156" s="155"/>
      <c r="Z156" s="155"/>
      <c r="AA156" s="160"/>
      <c r="AT156" s="161" t="s">
        <v>371</v>
      </c>
      <c r="AU156" s="161" t="s">
        <v>130</v>
      </c>
      <c r="AV156" s="10" t="s">
        <v>130</v>
      </c>
      <c r="AW156" s="10" t="s">
        <v>30</v>
      </c>
      <c r="AX156" s="10" t="s">
        <v>72</v>
      </c>
      <c r="AY156" s="161" t="s">
        <v>164</v>
      </c>
    </row>
    <row r="157" spans="2:65" s="11" customFormat="1" ht="16.5" customHeight="1">
      <c r="B157" s="162"/>
      <c r="C157" s="163"/>
      <c r="D157" s="163"/>
      <c r="E157" s="164" t="s">
        <v>5</v>
      </c>
      <c r="F157" s="255" t="s">
        <v>375</v>
      </c>
      <c r="G157" s="256"/>
      <c r="H157" s="256"/>
      <c r="I157" s="256"/>
      <c r="J157" s="163"/>
      <c r="K157" s="165">
        <v>27.4</v>
      </c>
      <c r="L157" s="163"/>
      <c r="M157" s="163"/>
      <c r="N157" s="163"/>
      <c r="O157" s="163"/>
      <c r="P157" s="163"/>
      <c r="Q157" s="163"/>
      <c r="R157" s="166"/>
      <c r="T157" s="167"/>
      <c r="U157" s="163"/>
      <c r="V157" s="163"/>
      <c r="W157" s="163"/>
      <c r="X157" s="163"/>
      <c r="Y157" s="163"/>
      <c r="Z157" s="163"/>
      <c r="AA157" s="168"/>
      <c r="AT157" s="169" t="s">
        <v>371</v>
      </c>
      <c r="AU157" s="169" t="s">
        <v>130</v>
      </c>
      <c r="AV157" s="11" t="s">
        <v>163</v>
      </c>
      <c r="AW157" s="11" t="s">
        <v>30</v>
      </c>
      <c r="AX157" s="11" t="s">
        <v>80</v>
      </c>
      <c r="AY157" s="169" t="s">
        <v>164</v>
      </c>
    </row>
    <row r="158" spans="2:65" s="1" customFormat="1" ht="16.5" customHeight="1">
      <c r="B158" s="140"/>
      <c r="C158" s="141" t="s">
        <v>208</v>
      </c>
      <c r="D158" s="141" t="s">
        <v>165</v>
      </c>
      <c r="E158" s="142" t="s">
        <v>2115</v>
      </c>
      <c r="F158" s="224" t="s">
        <v>2116</v>
      </c>
      <c r="G158" s="224"/>
      <c r="H158" s="224"/>
      <c r="I158" s="224"/>
      <c r="J158" s="143" t="s">
        <v>368</v>
      </c>
      <c r="K158" s="144">
        <v>27.4</v>
      </c>
      <c r="L158" s="225">
        <v>0</v>
      </c>
      <c r="M158" s="225"/>
      <c r="N158" s="225">
        <f>ROUND(L158*K158,2)</f>
        <v>0</v>
      </c>
      <c r="O158" s="225"/>
      <c r="P158" s="225"/>
      <c r="Q158" s="225"/>
      <c r="R158" s="145"/>
      <c r="T158" s="146" t="s">
        <v>5</v>
      </c>
      <c r="U158" s="43" t="s">
        <v>37</v>
      </c>
      <c r="V158" s="147">
        <v>9.1999999999999998E-2</v>
      </c>
      <c r="W158" s="147">
        <f>V158*K158</f>
        <v>2.5207999999999999</v>
      </c>
      <c r="X158" s="147">
        <v>0</v>
      </c>
      <c r="Y158" s="147">
        <f>X158*K158</f>
        <v>0</v>
      </c>
      <c r="Z158" s="147">
        <v>0</v>
      </c>
      <c r="AA158" s="148">
        <f>Z158*K158</f>
        <v>0</v>
      </c>
      <c r="AR158" s="21" t="s">
        <v>163</v>
      </c>
      <c r="AT158" s="21" t="s">
        <v>165</v>
      </c>
      <c r="AU158" s="21" t="s">
        <v>130</v>
      </c>
      <c r="AY158" s="21" t="s">
        <v>164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1" t="s">
        <v>80</v>
      </c>
      <c r="BK158" s="149">
        <f>ROUND(L158*K158,2)</f>
        <v>0</v>
      </c>
      <c r="BL158" s="21" t="s">
        <v>163</v>
      </c>
      <c r="BM158" s="21" t="s">
        <v>2332</v>
      </c>
    </row>
    <row r="159" spans="2:65" s="10" customFormat="1" ht="25.5" customHeight="1">
      <c r="B159" s="154"/>
      <c r="C159" s="155"/>
      <c r="D159" s="155"/>
      <c r="E159" s="156" t="s">
        <v>5</v>
      </c>
      <c r="F159" s="257" t="s">
        <v>2330</v>
      </c>
      <c r="G159" s="258"/>
      <c r="H159" s="258"/>
      <c r="I159" s="258"/>
      <c r="J159" s="155"/>
      <c r="K159" s="157">
        <v>25.6</v>
      </c>
      <c r="L159" s="155"/>
      <c r="M159" s="155"/>
      <c r="N159" s="155"/>
      <c r="O159" s="155"/>
      <c r="P159" s="155"/>
      <c r="Q159" s="155"/>
      <c r="R159" s="158"/>
      <c r="T159" s="159"/>
      <c r="U159" s="155"/>
      <c r="V159" s="155"/>
      <c r="W159" s="155"/>
      <c r="X159" s="155"/>
      <c r="Y159" s="155"/>
      <c r="Z159" s="155"/>
      <c r="AA159" s="160"/>
      <c r="AT159" s="161" t="s">
        <v>371</v>
      </c>
      <c r="AU159" s="161" t="s">
        <v>130</v>
      </c>
      <c r="AV159" s="10" t="s">
        <v>130</v>
      </c>
      <c r="AW159" s="10" t="s">
        <v>30</v>
      </c>
      <c r="AX159" s="10" t="s">
        <v>72</v>
      </c>
      <c r="AY159" s="161" t="s">
        <v>164</v>
      </c>
    </row>
    <row r="160" spans="2:65" s="10" customFormat="1" ht="16.5" customHeight="1">
      <c r="B160" s="154"/>
      <c r="C160" s="155"/>
      <c r="D160" s="155"/>
      <c r="E160" s="156" t="s">
        <v>5</v>
      </c>
      <c r="F160" s="253" t="s">
        <v>2331</v>
      </c>
      <c r="G160" s="254"/>
      <c r="H160" s="254"/>
      <c r="I160" s="254"/>
      <c r="J160" s="155"/>
      <c r="K160" s="157">
        <v>1.8</v>
      </c>
      <c r="L160" s="155"/>
      <c r="M160" s="155"/>
      <c r="N160" s="155"/>
      <c r="O160" s="155"/>
      <c r="P160" s="155"/>
      <c r="Q160" s="155"/>
      <c r="R160" s="158"/>
      <c r="T160" s="159"/>
      <c r="U160" s="155"/>
      <c r="V160" s="155"/>
      <c r="W160" s="155"/>
      <c r="X160" s="155"/>
      <c r="Y160" s="155"/>
      <c r="Z160" s="155"/>
      <c r="AA160" s="160"/>
      <c r="AT160" s="161" t="s">
        <v>371</v>
      </c>
      <c r="AU160" s="161" t="s">
        <v>130</v>
      </c>
      <c r="AV160" s="10" t="s">
        <v>130</v>
      </c>
      <c r="AW160" s="10" t="s">
        <v>30</v>
      </c>
      <c r="AX160" s="10" t="s">
        <v>72</v>
      </c>
      <c r="AY160" s="161" t="s">
        <v>164</v>
      </c>
    </row>
    <row r="161" spans="2:65" s="11" customFormat="1" ht="16.5" customHeight="1">
      <c r="B161" s="162"/>
      <c r="C161" s="163"/>
      <c r="D161" s="163"/>
      <c r="E161" s="164" t="s">
        <v>5</v>
      </c>
      <c r="F161" s="255" t="s">
        <v>375</v>
      </c>
      <c r="G161" s="256"/>
      <c r="H161" s="256"/>
      <c r="I161" s="256"/>
      <c r="J161" s="163"/>
      <c r="K161" s="165">
        <v>27.4</v>
      </c>
      <c r="L161" s="163"/>
      <c r="M161" s="163"/>
      <c r="N161" s="163"/>
      <c r="O161" s="163"/>
      <c r="P161" s="163"/>
      <c r="Q161" s="163"/>
      <c r="R161" s="166"/>
      <c r="T161" s="167"/>
      <c r="U161" s="163"/>
      <c r="V161" s="163"/>
      <c r="W161" s="163"/>
      <c r="X161" s="163"/>
      <c r="Y161" s="163"/>
      <c r="Z161" s="163"/>
      <c r="AA161" s="168"/>
      <c r="AT161" s="169" t="s">
        <v>371</v>
      </c>
      <c r="AU161" s="169" t="s">
        <v>130</v>
      </c>
      <c r="AV161" s="11" t="s">
        <v>163</v>
      </c>
      <c r="AW161" s="11" t="s">
        <v>30</v>
      </c>
      <c r="AX161" s="11" t="s">
        <v>80</v>
      </c>
      <c r="AY161" s="169" t="s">
        <v>164</v>
      </c>
    </row>
    <row r="162" spans="2:65" s="9" customFormat="1" ht="29.85" customHeight="1">
      <c r="B162" s="129"/>
      <c r="C162" s="130"/>
      <c r="D162" s="139" t="s">
        <v>362</v>
      </c>
      <c r="E162" s="139"/>
      <c r="F162" s="139"/>
      <c r="G162" s="139"/>
      <c r="H162" s="139"/>
      <c r="I162" s="139"/>
      <c r="J162" s="139"/>
      <c r="K162" s="139"/>
      <c r="L162" s="139"/>
      <c r="M162" s="139"/>
      <c r="N162" s="230">
        <f>BK162</f>
        <v>0</v>
      </c>
      <c r="O162" s="231"/>
      <c r="P162" s="231"/>
      <c r="Q162" s="231"/>
      <c r="R162" s="132"/>
      <c r="T162" s="133"/>
      <c r="U162" s="130"/>
      <c r="V162" s="130"/>
      <c r="W162" s="134">
        <f>SUM(W163:W171)</f>
        <v>3.5430000000000001</v>
      </c>
      <c r="X162" s="130"/>
      <c r="Y162" s="134">
        <f>SUM(Y163:Y171)</f>
        <v>2.1039999999999996</v>
      </c>
      <c r="Z162" s="130"/>
      <c r="AA162" s="135">
        <f>SUM(AA163:AA171)</f>
        <v>0</v>
      </c>
      <c r="AR162" s="136" t="s">
        <v>80</v>
      </c>
      <c r="AT162" s="137" t="s">
        <v>71</v>
      </c>
      <c r="AU162" s="137" t="s">
        <v>80</v>
      </c>
      <c r="AY162" s="136" t="s">
        <v>164</v>
      </c>
      <c r="BK162" s="138">
        <f>SUM(BK163:BK171)</f>
        <v>0</v>
      </c>
    </row>
    <row r="163" spans="2:65" s="1" customFormat="1" ht="25.5" customHeight="1">
      <c r="B163" s="140"/>
      <c r="C163" s="141" t="s">
        <v>212</v>
      </c>
      <c r="D163" s="141" t="s">
        <v>165</v>
      </c>
      <c r="E163" s="142" t="s">
        <v>2333</v>
      </c>
      <c r="F163" s="224" t="s">
        <v>2334</v>
      </c>
      <c r="G163" s="224"/>
      <c r="H163" s="224"/>
      <c r="I163" s="224"/>
      <c r="J163" s="143" t="s">
        <v>569</v>
      </c>
      <c r="K163" s="144">
        <v>1</v>
      </c>
      <c r="L163" s="225">
        <v>0</v>
      </c>
      <c r="M163" s="225"/>
      <c r="N163" s="225">
        <f>ROUND(L163*K163,2)</f>
        <v>0</v>
      </c>
      <c r="O163" s="225"/>
      <c r="P163" s="225"/>
      <c r="Q163" s="225"/>
      <c r="R163" s="145"/>
      <c r="T163" s="146" t="s">
        <v>5</v>
      </c>
      <c r="U163" s="43" t="s">
        <v>37</v>
      </c>
      <c r="V163" s="147">
        <v>1.181</v>
      </c>
      <c r="W163" s="147">
        <f>V163*K163</f>
        <v>1.181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1" t="s">
        <v>163</v>
      </c>
      <c r="AT163" s="21" t="s">
        <v>165</v>
      </c>
      <c r="AU163" s="21" t="s">
        <v>130</v>
      </c>
      <c r="AY163" s="21" t="s">
        <v>164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1" t="s">
        <v>80</v>
      </c>
      <c r="BK163" s="149">
        <f>ROUND(L163*K163,2)</f>
        <v>0</v>
      </c>
      <c r="BL163" s="21" t="s">
        <v>163</v>
      </c>
      <c r="BM163" s="21" t="s">
        <v>2335</v>
      </c>
    </row>
    <row r="164" spans="2:65" s="1" customFormat="1" ht="16.5" customHeight="1">
      <c r="B164" s="140"/>
      <c r="C164" s="170" t="s">
        <v>220</v>
      </c>
      <c r="D164" s="170" t="s">
        <v>508</v>
      </c>
      <c r="E164" s="171" t="s">
        <v>2336</v>
      </c>
      <c r="F164" s="263" t="s">
        <v>2337</v>
      </c>
      <c r="G164" s="263"/>
      <c r="H164" s="263"/>
      <c r="I164" s="263"/>
      <c r="J164" s="172" t="s">
        <v>569</v>
      </c>
      <c r="K164" s="173">
        <v>6</v>
      </c>
      <c r="L164" s="264">
        <v>0</v>
      </c>
      <c r="M164" s="264"/>
      <c r="N164" s="264">
        <f>ROUND(L164*K164,2)</f>
        <v>0</v>
      </c>
      <c r="O164" s="225"/>
      <c r="P164" s="225"/>
      <c r="Q164" s="225"/>
      <c r="R164" s="145"/>
      <c r="T164" s="146" t="s">
        <v>5</v>
      </c>
      <c r="U164" s="43" t="s">
        <v>37</v>
      </c>
      <c r="V164" s="147">
        <v>0</v>
      </c>
      <c r="W164" s="147">
        <f>V164*K164</f>
        <v>0</v>
      </c>
      <c r="X164" s="147">
        <v>0.156</v>
      </c>
      <c r="Y164" s="147">
        <f>X164*K164</f>
        <v>0.93599999999999994</v>
      </c>
      <c r="Z164" s="147">
        <v>0</v>
      </c>
      <c r="AA164" s="148">
        <f>Z164*K164</f>
        <v>0</v>
      </c>
      <c r="AR164" s="21" t="s">
        <v>340</v>
      </c>
      <c r="AT164" s="21" t="s">
        <v>508</v>
      </c>
      <c r="AU164" s="21" t="s">
        <v>130</v>
      </c>
      <c r="AY164" s="21" t="s">
        <v>164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1" t="s">
        <v>80</v>
      </c>
      <c r="BK164" s="149">
        <f>ROUND(L164*K164,2)</f>
        <v>0</v>
      </c>
      <c r="BL164" s="21" t="s">
        <v>163</v>
      </c>
      <c r="BM164" s="21" t="s">
        <v>2338</v>
      </c>
    </row>
    <row r="165" spans="2:65" s="1" customFormat="1" ht="84" customHeight="1">
      <c r="B165" s="34"/>
      <c r="C165" s="35"/>
      <c r="D165" s="35"/>
      <c r="E165" s="35"/>
      <c r="F165" s="222" t="s">
        <v>2339</v>
      </c>
      <c r="G165" s="223"/>
      <c r="H165" s="223"/>
      <c r="I165" s="223"/>
      <c r="J165" s="35"/>
      <c r="K165" s="35"/>
      <c r="L165" s="35"/>
      <c r="M165" s="35"/>
      <c r="N165" s="35"/>
      <c r="O165" s="35"/>
      <c r="P165" s="35"/>
      <c r="Q165" s="35"/>
      <c r="R165" s="36"/>
      <c r="T165" s="150"/>
      <c r="U165" s="35"/>
      <c r="V165" s="35"/>
      <c r="W165" s="35"/>
      <c r="X165" s="35"/>
      <c r="Y165" s="35"/>
      <c r="Z165" s="35"/>
      <c r="AA165" s="73"/>
      <c r="AT165" s="21" t="s">
        <v>176</v>
      </c>
      <c r="AU165" s="21" t="s">
        <v>130</v>
      </c>
    </row>
    <row r="166" spans="2:65" s="1" customFormat="1" ht="16.5" customHeight="1">
      <c r="B166" s="140"/>
      <c r="C166" s="170" t="s">
        <v>216</v>
      </c>
      <c r="D166" s="170" t="s">
        <v>508</v>
      </c>
      <c r="E166" s="171" t="s">
        <v>2131</v>
      </c>
      <c r="F166" s="263" t="s">
        <v>2340</v>
      </c>
      <c r="G166" s="263"/>
      <c r="H166" s="263"/>
      <c r="I166" s="263"/>
      <c r="J166" s="172" t="s">
        <v>569</v>
      </c>
      <c r="K166" s="173">
        <v>1</v>
      </c>
      <c r="L166" s="264">
        <v>0</v>
      </c>
      <c r="M166" s="264"/>
      <c r="N166" s="264">
        <f>ROUND(L166*K166,2)</f>
        <v>0</v>
      </c>
      <c r="O166" s="225"/>
      <c r="P166" s="225"/>
      <c r="Q166" s="225"/>
      <c r="R166" s="145"/>
      <c r="T166" s="146" t="s">
        <v>5</v>
      </c>
      <c r="U166" s="43" t="s">
        <v>37</v>
      </c>
      <c r="V166" s="147">
        <v>0</v>
      </c>
      <c r="W166" s="147">
        <f>V166*K166</f>
        <v>0</v>
      </c>
      <c r="X166" s="147">
        <v>0.85599999999999998</v>
      </c>
      <c r="Y166" s="147">
        <f>X166*K166</f>
        <v>0.85599999999999998</v>
      </c>
      <c r="Z166" s="147">
        <v>0</v>
      </c>
      <c r="AA166" s="148">
        <f>Z166*K166</f>
        <v>0</v>
      </c>
      <c r="AR166" s="21" t="s">
        <v>340</v>
      </c>
      <c r="AT166" s="21" t="s">
        <v>508</v>
      </c>
      <c r="AU166" s="21" t="s">
        <v>130</v>
      </c>
      <c r="AY166" s="21" t="s">
        <v>164</v>
      </c>
      <c r="BE166" s="149">
        <f>IF(U166="základní",N166,0)</f>
        <v>0</v>
      </c>
      <c r="BF166" s="149">
        <f>IF(U166="snížená",N166,0)</f>
        <v>0</v>
      </c>
      <c r="BG166" s="149">
        <f>IF(U166="zákl. přenesená",N166,0)</f>
        <v>0</v>
      </c>
      <c r="BH166" s="149">
        <f>IF(U166="sníž. přenesená",N166,0)</f>
        <v>0</v>
      </c>
      <c r="BI166" s="149">
        <f>IF(U166="nulová",N166,0)</f>
        <v>0</v>
      </c>
      <c r="BJ166" s="21" t="s">
        <v>80</v>
      </c>
      <c r="BK166" s="149">
        <f>ROUND(L166*K166,2)</f>
        <v>0</v>
      </c>
      <c r="BL166" s="21" t="s">
        <v>163</v>
      </c>
      <c r="BM166" s="21" t="s">
        <v>2341</v>
      </c>
    </row>
    <row r="167" spans="2:65" s="1" customFormat="1" ht="216" customHeight="1">
      <c r="B167" s="34"/>
      <c r="C167" s="35"/>
      <c r="D167" s="35"/>
      <c r="E167" s="35"/>
      <c r="F167" s="222" t="s">
        <v>2342</v>
      </c>
      <c r="G167" s="223"/>
      <c r="H167" s="223"/>
      <c r="I167" s="223"/>
      <c r="J167" s="35"/>
      <c r="K167" s="35"/>
      <c r="L167" s="35"/>
      <c r="M167" s="35"/>
      <c r="N167" s="35"/>
      <c r="O167" s="35"/>
      <c r="P167" s="35"/>
      <c r="Q167" s="35"/>
      <c r="R167" s="36"/>
      <c r="T167" s="150"/>
      <c r="U167" s="35"/>
      <c r="V167" s="35"/>
      <c r="W167" s="35"/>
      <c r="X167" s="35"/>
      <c r="Y167" s="35"/>
      <c r="Z167" s="35"/>
      <c r="AA167" s="73"/>
      <c r="AT167" s="21" t="s">
        <v>176</v>
      </c>
      <c r="AU167" s="21" t="s">
        <v>130</v>
      </c>
    </row>
    <row r="168" spans="2:65" s="1" customFormat="1" ht="25.5" customHeight="1">
      <c r="B168" s="140"/>
      <c r="C168" s="141" t="s">
        <v>11</v>
      </c>
      <c r="D168" s="141" t="s">
        <v>165</v>
      </c>
      <c r="E168" s="142" t="s">
        <v>2343</v>
      </c>
      <c r="F168" s="224" t="s">
        <v>2344</v>
      </c>
      <c r="G168" s="224"/>
      <c r="H168" s="224"/>
      <c r="I168" s="224"/>
      <c r="J168" s="143" t="s">
        <v>569</v>
      </c>
      <c r="K168" s="144">
        <v>2</v>
      </c>
      <c r="L168" s="225">
        <v>0</v>
      </c>
      <c r="M168" s="225"/>
      <c r="N168" s="225">
        <f>ROUND(L168*K168,2)</f>
        <v>0</v>
      </c>
      <c r="O168" s="225"/>
      <c r="P168" s="225"/>
      <c r="Q168" s="225"/>
      <c r="R168" s="145"/>
      <c r="T168" s="146" t="s">
        <v>5</v>
      </c>
      <c r="U168" s="43" t="s">
        <v>37</v>
      </c>
      <c r="V168" s="147">
        <v>1.181</v>
      </c>
      <c r="W168" s="147">
        <f>V168*K168</f>
        <v>2.3620000000000001</v>
      </c>
      <c r="X168" s="147">
        <v>0</v>
      </c>
      <c r="Y168" s="147">
        <f>X168*K168</f>
        <v>0</v>
      </c>
      <c r="Z168" s="147">
        <v>0</v>
      </c>
      <c r="AA168" s="148">
        <f>Z168*K168</f>
        <v>0</v>
      </c>
      <c r="AR168" s="21" t="s">
        <v>163</v>
      </c>
      <c r="AT168" s="21" t="s">
        <v>165</v>
      </c>
      <c r="AU168" s="21" t="s">
        <v>130</v>
      </c>
      <c r="AY168" s="21" t="s">
        <v>164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1" t="s">
        <v>80</v>
      </c>
      <c r="BK168" s="149">
        <f>ROUND(L168*K168,2)</f>
        <v>0</v>
      </c>
      <c r="BL168" s="21" t="s">
        <v>163</v>
      </c>
      <c r="BM168" s="21" t="s">
        <v>2345</v>
      </c>
    </row>
    <row r="169" spans="2:65" s="1" customFormat="1" ht="24" customHeight="1">
      <c r="B169" s="34"/>
      <c r="C169" s="35"/>
      <c r="D169" s="35"/>
      <c r="E169" s="35"/>
      <c r="F169" s="222" t="s">
        <v>2138</v>
      </c>
      <c r="G169" s="223"/>
      <c r="H169" s="223"/>
      <c r="I169" s="223"/>
      <c r="J169" s="35"/>
      <c r="K169" s="35"/>
      <c r="L169" s="35"/>
      <c r="M169" s="35"/>
      <c r="N169" s="35"/>
      <c r="O169" s="35"/>
      <c r="P169" s="35"/>
      <c r="Q169" s="35"/>
      <c r="R169" s="36"/>
      <c r="T169" s="150"/>
      <c r="U169" s="35"/>
      <c r="V169" s="35"/>
      <c r="W169" s="35"/>
      <c r="X169" s="35"/>
      <c r="Y169" s="35"/>
      <c r="Z169" s="35"/>
      <c r="AA169" s="73"/>
      <c r="AT169" s="21" t="s">
        <v>176</v>
      </c>
      <c r="AU169" s="21" t="s">
        <v>130</v>
      </c>
    </row>
    <row r="170" spans="2:65" s="1" customFormat="1" ht="16.5" customHeight="1">
      <c r="B170" s="140"/>
      <c r="C170" s="170" t="s">
        <v>227</v>
      </c>
      <c r="D170" s="170" t="s">
        <v>508</v>
      </c>
      <c r="E170" s="171" t="s">
        <v>2346</v>
      </c>
      <c r="F170" s="263" t="s">
        <v>2347</v>
      </c>
      <c r="G170" s="263"/>
      <c r="H170" s="263"/>
      <c r="I170" s="263"/>
      <c r="J170" s="172" t="s">
        <v>569</v>
      </c>
      <c r="K170" s="173">
        <v>2</v>
      </c>
      <c r="L170" s="264">
        <v>0</v>
      </c>
      <c r="M170" s="264"/>
      <c r="N170" s="264">
        <f>ROUND(L170*K170,2)</f>
        <v>0</v>
      </c>
      <c r="O170" s="225"/>
      <c r="P170" s="225"/>
      <c r="Q170" s="225"/>
      <c r="R170" s="145"/>
      <c r="T170" s="146" t="s">
        <v>5</v>
      </c>
      <c r="U170" s="43" t="s">
        <v>37</v>
      </c>
      <c r="V170" s="147">
        <v>0</v>
      </c>
      <c r="W170" s="147">
        <f>V170*K170</f>
        <v>0</v>
      </c>
      <c r="X170" s="147">
        <v>0.156</v>
      </c>
      <c r="Y170" s="147">
        <f>X170*K170</f>
        <v>0.312</v>
      </c>
      <c r="Z170" s="147">
        <v>0</v>
      </c>
      <c r="AA170" s="148">
        <f>Z170*K170</f>
        <v>0</v>
      </c>
      <c r="AR170" s="21" t="s">
        <v>340</v>
      </c>
      <c r="AT170" s="21" t="s">
        <v>508</v>
      </c>
      <c r="AU170" s="21" t="s">
        <v>130</v>
      </c>
      <c r="AY170" s="21" t="s">
        <v>164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1" t="s">
        <v>80</v>
      </c>
      <c r="BK170" s="149">
        <f>ROUND(L170*K170,2)</f>
        <v>0</v>
      </c>
      <c r="BL170" s="21" t="s">
        <v>163</v>
      </c>
      <c r="BM170" s="21" t="s">
        <v>2348</v>
      </c>
    </row>
    <row r="171" spans="2:65" s="1" customFormat="1" ht="96" customHeight="1">
      <c r="B171" s="34"/>
      <c r="C171" s="35"/>
      <c r="D171" s="35"/>
      <c r="E171" s="35"/>
      <c r="F171" s="222" t="s">
        <v>2349</v>
      </c>
      <c r="G171" s="223"/>
      <c r="H171" s="223"/>
      <c r="I171" s="223"/>
      <c r="J171" s="35"/>
      <c r="K171" s="35"/>
      <c r="L171" s="35"/>
      <c r="M171" s="35"/>
      <c r="N171" s="35"/>
      <c r="O171" s="35"/>
      <c r="P171" s="35"/>
      <c r="Q171" s="35"/>
      <c r="R171" s="36"/>
      <c r="T171" s="101"/>
      <c r="U171" s="55"/>
      <c r="V171" s="55"/>
      <c r="W171" s="55"/>
      <c r="X171" s="55"/>
      <c r="Y171" s="55"/>
      <c r="Z171" s="55"/>
      <c r="AA171" s="57"/>
      <c r="AT171" s="21" t="s">
        <v>176</v>
      </c>
      <c r="AU171" s="21" t="s">
        <v>130</v>
      </c>
    </row>
    <row r="172" spans="2:65" s="1" customFormat="1" ht="6.95" customHeight="1">
      <c r="B172" s="58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60"/>
    </row>
  </sheetData>
  <mergeCells count="14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113:Q113"/>
    <mergeCell ref="N114:Q114"/>
    <mergeCell ref="N115:Q115"/>
    <mergeCell ref="F117:I117"/>
    <mergeCell ref="F118:I118"/>
    <mergeCell ref="F119:I119"/>
    <mergeCell ref="F120:I120"/>
    <mergeCell ref="F121:I121"/>
    <mergeCell ref="L121:M121"/>
    <mergeCell ref="N121:Q121"/>
    <mergeCell ref="F122:I122"/>
    <mergeCell ref="F123:I123"/>
    <mergeCell ref="F124:I124"/>
    <mergeCell ref="F125:I125"/>
    <mergeCell ref="L125:M125"/>
    <mergeCell ref="N125:Q125"/>
    <mergeCell ref="F126:I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F152:I152"/>
    <mergeCell ref="F153:I153"/>
    <mergeCell ref="F154:I154"/>
    <mergeCell ref="L154:M154"/>
    <mergeCell ref="N154:Q154"/>
    <mergeCell ref="F142:I142"/>
    <mergeCell ref="F143:I143"/>
    <mergeCell ref="F144:I144"/>
    <mergeCell ref="F146:I146"/>
    <mergeCell ref="L146:M146"/>
    <mergeCell ref="N146:Q146"/>
    <mergeCell ref="F147:I147"/>
    <mergeCell ref="F148:I148"/>
    <mergeCell ref="F149:I149"/>
    <mergeCell ref="N145:Q145"/>
    <mergeCell ref="F171:I171"/>
    <mergeCell ref="F163:I163"/>
    <mergeCell ref="L163:M163"/>
    <mergeCell ref="N163:Q163"/>
    <mergeCell ref="F164:I164"/>
    <mergeCell ref="L164:M164"/>
    <mergeCell ref="N164:Q164"/>
    <mergeCell ref="F165:I165"/>
    <mergeCell ref="F166:I166"/>
    <mergeCell ref="L166:M166"/>
    <mergeCell ref="N166:Q166"/>
    <mergeCell ref="N162:Q162"/>
    <mergeCell ref="H1:K1"/>
    <mergeCell ref="S2:AC2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55:I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F150:I150"/>
    <mergeCell ref="L150:M150"/>
    <mergeCell ref="N150:Q150"/>
    <mergeCell ref="F151:I151"/>
  </mergeCells>
  <hyperlinks>
    <hyperlink ref="F1:G1" location="C2" display="1) Krycí list rozpočtu"/>
    <hyperlink ref="H1:K1" location="C86" display="2) Rekapitulace rozpočtu"/>
    <hyperlink ref="L1" location="C11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4"/>
  <sheetViews>
    <sheetView showGridLines="0" workbookViewId="0">
      <pane ySplit="1" topLeftCell="A190" activePane="bottomLeft" state="frozen"/>
      <selection pane="bottomLeft" activeCell="M205" sqref="M20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120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2350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N97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ROUND((SUM(BE97:BE98)+SUM(BE116:BE193)), 2)</f>
        <v>0</v>
      </c>
      <c r="I32" s="236"/>
      <c r="J32" s="236"/>
      <c r="K32" s="35"/>
      <c r="L32" s="35"/>
      <c r="M32" s="249">
        <f>ROUND(ROUND((SUM(BE97:BE98)+SUM(BE116:BE193)),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ROUND((SUM(BF97:BF98)+SUM(BF116:BF193)), 2)</f>
        <v>0</v>
      </c>
      <c r="I33" s="236"/>
      <c r="J33" s="236"/>
      <c r="K33" s="35"/>
      <c r="L33" s="35"/>
      <c r="M33" s="249">
        <f>ROUND(ROUND((SUM(BF97:BF98)+SUM(BF116:BF193)),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ROUND((SUM(BG97:BG98)+SUM(BG116:BG193)),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ROUND((SUM(BH97:BH98)+SUM(BH116:BH193)),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ROUND((SUM(BI97:BI98)+SUM(BI116:BI193)),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>901 - SO 901 - Technologická šachta fontány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N116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358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N117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359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N118</f>
        <v>0</v>
      </c>
      <c r="O90" s="244"/>
      <c r="P90" s="244"/>
      <c r="Q90" s="244"/>
      <c r="R90" s="119"/>
    </row>
    <row r="91" spans="2:47" s="7" customFormat="1" ht="19.899999999999999" customHeight="1">
      <c r="B91" s="116"/>
      <c r="C91" s="117"/>
      <c r="D91" s="118" t="s">
        <v>1949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3">
        <f>N155</f>
        <v>0</v>
      </c>
      <c r="O91" s="244"/>
      <c r="P91" s="244"/>
      <c r="Q91" s="244"/>
      <c r="R91" s="119"/>
    </row>
    <row r="92" spans="2:47" s="7" customFormat="1" ht="19.899999999999999" customHeight="1">
      <c r="B92" s="116"/>
      <c r="C92" s="117"/>
      <c r="D92" s="118" t="s">
        <v>1153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3">
        <f>N167</f>
        <v>0</v>
      </c>
      <c r="O92" s="244"/>
      <c r="P92" s="244"/>
      <c r="Q92" s="244"/>
      <c r="R92" s="119"/>
    </row>
    <row r="93" spans="2:47" s="7" customFormat="1" ht="19.899999999999999" customHeight="1">
      <c r="B93" s="116"/>
      <c r="C93" s="117"/>
      <c r="D93" s="118" t="s">
        <v>360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3">
        <f>N172</f>
        <v>0</v>
      </c>
      <c r="O93" s="244"/>
      <c r="P93" s="244"/>
      <c r="Q93" s="244"/>
      <c r="R93" s="119"/>
    </row>
    <row r="94" spans="2:47" s="7" customFormat="1" ht="19.899999999999999" customHeight="1">
      <c r="B94" s="116"/>
      <c r="C94" s="117"/>
      <c r="D94" s="118" t="s">
        <v>2351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3">
        <f>N185</f>
        <v>0</v>
      </c>
      <c r="O94" s="244"/>
      <c r="P94" s="244"/>
      <c r="Q94" s="244"/>
      <c r="R94" s="119"/>
    </row>
    <row r="95" spans="2:47" s="7" customFormat="1" ht="19.899999999999999" customHeight="1">
      <c r="B95" s="116"/>
      <c r="C95" s="117"/>
      <c r="D95" s="118" t="s">
        <v>1043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3">
        <f>N190</f>
        <v>0</v>
      </c>
      <c r="O95" s="244"/>
      <c r="P95" s="244"/>
      <c r="Q95" s="244"/>
      <c r="R95" s="119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21" s="1" customFormat="1" ht="29.25" customHeight="1">
      <c r="B97" s="34"/>
      <c r="C97" s="111" t="s">
        <v>148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45">
        <v>0</v>
      </c>
      <c r="O97" s="246"/>
      <c r="P97" s="246"/>
      <c r="Q97" s="246"/>
      <c r="R97" s="36"/>
      <c r="T97" s="120"/>
      <c r="U97" s="121" t="s">
        <v>36</v>
      </c>
    </row>
    <row r="98" spans="2:21" s="1" customFormat="1" ht="18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21" s="1" customFormat="1" ht="29.25" customHeight="1">
      <c r="B99" s="34"/>
      <c r="C99" s="102" t="s">
        <v>124</v>
      </c>
      <c r="D99" s="103"/>
      <c r="E99" s="103"/>
      <c r="F99" s="103"/>
      <c r="G99" s="103"/>
      <c r="H99" s="103"/>
      <c r="I99" s="103"/>
      <c r="J99" s="103"/>
      <c r="K99" s="103"/>
      <c r="L99" s="188">
        <f>ROUND(SUM(N88+N97),2)</f>
        <v>0</v>
      </c>
      <c r="M99" s="188"/>
      <c r="N99" s="188"/>
      <c r="O99" s="188"/>
      <c r="P99" s="188"/>
      <c r="Q99" s="188"/>
      <c r="R99" s="36"/>
    </row>
    <row r="100" spans="2:21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4" spans="2:21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</row>
    <row r="105" spans="2:21" s="1" customFormat="1" ht="36.950000000000003" customHeight="1">
      <c r="B105" s="34"/>
      <c r="C105" s="205" t="s">
        <v>149</v>
      </c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36"/>
    </row>
    <row r="106" spans="2:21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1" s="1" customFormat="1" ht="30" customHeight="1">
      <c r="B107" s="34"/>
      <c r="C107" s="31" t="s">
        <v>17</v>
      </c>
      <c r="D107" s="35"/>
      <c r="E107" s="35"/>
      <c r="F107" s="237" t="str">
        <f>F6</f>
        <v>JIžní předpolí Písecké brány Komplet</v>
      </c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35"/>
      <c r="R107" s="36"/>
    </row>
    <row r="108" spans="2:21" s="1" customFormat="1" ht="36.950000000000003" customHeight="1">
      <c r="B108" s="34"/>
      <c r="C108" s="68" t="s">
        <v>132</v>
      </c>
      <c r="D108" s="35"/>
      <c r="E108" s="35"/>
      <c r="F108" s="207" t="str">
        <f>F7</f>
        <v>901 - SO 901 - Technologická šachta fontány</v>
      </c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35"/>
      <c r="R108" s="36"/>
    </row>
    <row r="109" spans="2:21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21" s="1" customFormat="1" ht="18" customHeight="1">
      <c r="B110" s="34"/>
      <c r="C110" s="31" t="s">
        <v>21</v>
      </c>
      <c r="D110" s="35"/>
      <c r="E110" s="35"/>
      <c r="F110" s="29" t="str">
        <f>F9</f>
        <v xml:space="preserve"> </v>
      </c>
      <c r="G110" s="35"/>
      <c r="H110" s="35"/>
      <c r="I110" s="35"/>
      <c r="J110" s="35"/>
      <c r="K110" s="31" t="s">
        <v>23</v>
      </c>
      <c r="L110" s="35"/>
      <c r="M110" s="239" t="str">
        <f>IF(O9="","",O9)</f>
        <v>1.9.2017</v>
      </c>
      <c r="N110" s="239"/>
      <c r="O110" s="239"/>
      <c r="P110" s="239"/>
      <c r="Q110" s="35"/>
      <c r="R110" s="36"/>
    </row>
    <row r="111" spans="2:21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15">
      <c r="B112" s="34"/>
      <c r="C112" s="31" t="s">
        <v>25</v>
      </c>
      <c r="D112" s="35"/>
      <c r="E112" s="35"/>
      <c r="F112" s="29" t="str">
        <f>E12</f>
        <v xml:space="preserve"> </v>
      </c>
      <c r="G112" s="35"/>
      <c r="H112" s="35"/>
      <c r="I112" s="35"/>
      <c r="J112" s="35"/>
      <c r="K112" s="31" t="s">
        <v>29</v>
      </c>
      <c r="L112" s="35"/>
      <c r="M112" s="218" t="str">
        <f>E18</f>
        <v xml:space="preserve"> </v>
      </c>
      <c r="N112" s="218"/>
      <c r="O112" s="218"/>
      <c r="P112" s="218"/>
      <c r="Q112" s="218"/>
      <c r="R112" s="36"/>
    </row>
    <row r="113" spans="2:65" s="1" customFormat="1" ht="14.45" customHeight="1">
      <c r="B113" s="34"/>
      <c r="C113" s="31" t="s">
        <v>28</v>
      </c>
      <c r="D113" s="35"/>
      <c r="E113" s="35"/>
      <c r="F113" s="29" t="str">
        <f>IF(E15="","",E15)</f>
        <v xml:space="preserve"> </v>
      </c>
      <c r="G113" s="35"/>
      <c r="H113" s="35"/>
      <c r="I113" s="35"/>
      <c r="J113" s="35"/>
      <c r="K113" s="31" t="s">
        <v>31</v>
      </c>
      <c r="L113" s="35"/>
      <c r="M113" s="218" t="str">
        <f>E21</f>
        <v xml:space="preserve"> </v>
      </c>
      <c r="N113" s="218"/>
      <c r="O113" s="218"/>
      <c r="P113" s="218"/>
      <c r="Q113" s="218"/>
      <c r="R113" s="36"/>
    </row>
    <row r="114" spans="2:65" s="1" customFormat="1" ht="10.3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8" customFormat="1" ht="29.25" customHeight="1">
      <c r="B115" s="122"/>
      <c r="C115" s="123" t="s">
        <v>150</v>
      </c>
      <c r="D115" s="124" t="s">
        <v>151</v>
      </c>
      <c r="E115" s="124" t="s">
        <v>54</v>
      </c>
      <c r="F115" s="240" t="s">
        <v>152</v>
      </c>
      <c r="G115" s="240"/>
      <c r="H115" s="240"/>
      <c r="I115" s="240"/>
      <c r="J115" s="124" t="s">
        <v>153</v>
      </c>
      <c r="K115" s="124" t="s">
        <v>154</v>
      </c>
      <c r="L115" s="240" t="s">
        <v>155</v>
      </c>
      <c r="M115" s="240"/>
      <c r="N115" s="240" t="s">
        <v>138</v>
      </c>
      <c r="O115" s="240"/>
      <c r="P115" s="240"/>
      <c r="Q115" s="241"/>
      <c r="R115" s="125"/>
      <c r="T115" s="75" t="s">
        <v>156</v>
      </c>
      <c r="U115" s="76" t="s">
        <v>36</v>
      </c>
      <c r="V115" s="76" t="s">
        <v>157</v>
      </c>
      <c r="W115" s="76" t="s">
        <v>158</v>
      </c>
      <c r="X115" s="76" t="s">
        <v>159</v>
      </c>
      <c r="Y115" s="76" t="s">
        <v>160</v>
      </c>
      <c r="Z115" s="76" t="s">
        <v>161</v>
      </c>
      <c r="AA115" s="77" t="s">
        <v>162</v>
      </c>
    </row>
    <row r="116" spans="2:65" s="1" customFormat="1" ht="29.25" customHeight="1">
      <c r="B116" s="34"/>
      <c r="C116" s="79" t="s">
        <v>134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226">
        <f>BK116</f>
        <v>0</v>
      </c>
      <c r="O116" s="227"/>
      <c r="P116" s="227"/>
      <c r="Q116" s="227"/>
      <c r="R116" s="36"/>
      <c r="T116" s="78"/>
      <c r="U116" s="50"/>
      <c r="V116" s="50"/>
      <c r="W116" s="126">
        <f>W117</f>
        <v>62.621518999999992</v>
      </c>
      <c r="X116" s="50"/>
      <c r="Y116" s="126">
        <f>Y117</f>
        <v>20.217355569999999</v>
      </c>
      <c r="Z116" s="50"/>
      <c r="AA116" s="127">
        <f>AA117</f>
        <v>0</v>
      </c>
      <c r="AT116" s="21" t="s">
        <v>71</v>
      </c>
      <c r="AU116" s="21" t="s">
        <v>140</v>
      </c>
      <c r="BK116" s="128">
        <f>BK117</f>
        <v>0</v>
      </c>
    </row>
    <row r="117" spans="2:65" s="9" customFormat="1" ht="37.35" customHeight="1">
      <c r="B117" s="129"/>
      <c r="C117" s="130"/>
      <c r="D117" s="131" t="s">
        <v>358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228">
        <f>BK117</f>
        <v>0</v>
      </c>
      <c r="O117" s="229"/>
      <c r="P117" s="229"/>
      <c r="Q117" s="229"/>
      <c r="R117" s="132"/>
      <c r="T117" s="133"/>
      <c r="U117" s="130"/>
      <c r="V117" s="130"/>
      <c r="W117" s="134">
        <f>W118+W155+W167+W172+W185+W190</f>
        <v>62.621518999999992</v>
      </c>
      <c r="X117" s="130"/>
      <c r="Y117" s="134">
        <f>Y118+Y155+Y167+Y172+Y185+Y190</f>
        <v>20.217355569999999</v>
      </c>
      <c r="Z117" s="130"/>
      <c r="AA117" s="135">
        <f>AA118+AA155+AA167+AA172+AA185+AA190</f>
        <v>0</v>
      </c>
      <c r="AR117" s="136" t="s">
        <v>80</v>
      </c>
      <c r="AT117" s="137" t="s">
        <v>71</v>
      </c>
      <c r="AU117" s="137" t="s">
        <v>72</v>
      </c>
      <c r="AY117" s="136" t="s">
        <v>164</v>
      </c>
      <c r="BK117" s="138">
        <f>BK118+BK155+BK167+BK172+BK185+BK190</f>
        <v>0</v>
      </c>
    </row>
    <row r="118" spans="2:65" s="9" customFormat="1" ht="19.899999999999999" customHeight="1">
      <c r="B118" s="129"/>
      <c r="C118" s="130"/>
      <c r="D118" s="139" t="s">
        <v>359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230">
        <f>BK118</f>
        <v>0</v>
      </c>
      <c r="O118" s="231"/>
      <c r="P118" s="231"/>
      <c r="Q118" s="231"/>
      <c r="R118" s="132"/>
      <c r="T118" s="133"/>
      <c r="U118" s="130"/>
      <c r="V118" s="130"/>
      <c r="W118" s="134">
        <f>SUM(W119:W154)</f>
        <v>35.634999999999998</v>
      </c>
      <c r="X118" s="130"/>
      <c r="Y118" s="134">
        <f>SUM(Y119:Y154)</f>
        <v>1.2950000000000001E-2</v>
      </c>
      <c r="Z118" s="130"/>
      <c r="AA118" s="135">
        <f>SUM(AA119:AA154)</f>
        <v>0</v>
      </c>
      <c r="AR118" s="136" t="s">
        <v>80</v>
      </c>
      <c r="AT118" s="137" t="s">
        <v>71</v>
      </c>
      <c r="AU118" s="137" t="s">
        <v>80</v>
      </c>
      <c r="AY118" s="136" t="s">
        <v>164</v>
      </c>
      <c r="BK118" s="138">
        <f>SUM(BK119:BK154)</f>
        <v>0</v>
      </c>
    </row>
    <row r="119" spans="2:65" s="1" customFormat="1" ht="38.25" customHeight="1">
      <c r="B119" s="140"/>
      <c r="C119" s="141" t="s">
        <v>220</v>
      </c>
      <c r="D119" s="141" t="s">
        <v>165</v>
      </c>
      <c r="E119" s="142" t="s">
        <v>1786</v>
      </c>
      <c r="F119" s="224" t="s">
        <v>1787</v>
      </c>
      <c r="G119" s="224"/>
      <c r="H119" s="224"/>
      <c r="I119" s="224"/>
      <c r="J119" s="143" t="s">
        <v>368</v>
      </c>
      <c r="K119" s="144">
        <v>10</v>
      </c>
      <c r="L119" s="225">
        <v>0</v>
      </c>
      <c r="M119" s="225"/>
      <c r="N119" s="225">
        <f>ROUND(L119*K119,2)</f>
        <v>0</v>
      </c>
      <c r="O119" s="225"/>
      <c r="P119" s="225"/>
      <c r="Q119" s="225"/>
      <c r="R119" s="145"/>
      <c r="T119" s="146" t="s">
        <v>5</v>
      </c>
      <c r="U119" s="43" t="s">
        <v>37</v>
      </c>
      <c r="V119" s="147">
        <v>6.0000000000000001E-3</v>
      </c>
      <c r="W119" s="147">
        <f>V119*K119</f>
        <v>0.06</v>
      </c>
      <c r="X119" s="147">
        <v>0</v>
      </c>
      <c r="Y119" s="147">
        <f>X119*K119</f>
        <v>0</v>
      </c>
      <c r="Z119" s="147">
        <v>0</v>
      </c>
      <c r="AA119" s="148">
        <f>Z119*K119</f>
        <v>0</v>
      </c>
      <c r="AR119" s="21" t="s">
        <v>163</v>
      </c>
      <c r="AT119" s="21" t="s">
        <v>165</v>
      </c>
      <c r="AU119" s="21" t="s">
        <v>130</v>
      </c>
      <c r="AY119" s="21" t="s">
        <v>164</v>
      </c>
      <c r="BE119" s="149">
        <f>IF(U119="základní",N119,0)</f>
        <v>0</v>
      </c>
      <c r="BF119" s="149">
        <f>IF(U119="snížená",N119,0)</f>
        <v>0</v>
      </c>
      <c r="BG119" s="149">
        <f>IF(U119="zákl. přenesená",N119,0)</f>
        <v>0</v>
      </c>
      <c r="BH119" s="149">
        <f>IF(U119="sníž. přenesená",N119,0)</f>
        <v>0</v>
      </c>
      <c r="BI119" s="149">
        <f>IF(U119="nulová",N119,0)</f>
        <v>0</v>
      </c>
      <c r="BJ119" s="21" t="s">
        <v>80</v>
      </c>
      <c r="BK119" s="149">
        <f>ROUND(L119*K119,2)</f>
        <v>0</v>
      </c>
      <c r="BL119" s="21" t="s">
        <v>163</v>
      </c>
      <c r="BM119" s="21" t="s">
        <v>2352</v>
      </c>
    </row>
    <row r="120" spans="2:65" s="10" customFormat="1" ht="16.5" customHeight="1">
      <c r="B120" s="154"/>
      <c r="C120" s="155"/>
      <c r="D120" s="155"/>
      <c r="E120" s="156" t="s">
        <v>5</v>
      </c>
      <c r="F120" s="257" t="s">
        <v>2353</v>
      </c>
      <c r="G120" s="258"/>
      <c r="H120" s="258"/>
      <c r="I120" s="258"/>
      <c r="J120" s="155"/>
      <c r="K120" s="157">
        <v>10</v>
      </c>
      <c r="L120" s="155"/>
      <c r="M120" s="155"/>
      <c r="N120" s="155"/>
      <c r="O120" s="155"/>
      <c r="P120" s="155"/>
      <c r="Q120" s="155"/>
      <c r="R120" s="158"/>
      <c r="T120" s="159"/>
      <c r="U120" s="155"/>
      <c r="V120" s="155"/>
      <c r="W120" s="155"/>
      <c r="X120" s="155"/>
      <c r="Y120" s="155"/>
      <c r="Z120" s="155"/>
      <c r="AA120" s="160"/>
      <c r="AT120" s="161" t="s">
        <v>371</v>
      </c>
      <c r="AU120" s="161" t="s">
        <v>130</v>
      </c>
      <c r="AV120" s="10" t="s">
        <v>130</v>
      </c>
      <c r="AW120" s="10" t="s">
        <v>30</v>
      </c>
      <c r="AX120" s="10" t="s">
        <v>80</v>
      </c>
      <c r="AY120" s="161" t="s">
        <v>164</v>
      </c>
    </row>
    <row r="121" spans="2:65" s="1" customFormat="1" ht="25.5" customHeight="1">
      <c r="B121" s="140"/>
      <c r="C121" s="141" t="s">
        <v>336</v>
      </c>
      <c r="D121" s="141" t="s">
        <v>165</v>
      </c>
      <c r="E121" s="142" t="s">
        <v>426</v>
      </c>
      <c r="F121" s="224" t="s">
        <v>427</v>
      </c>
      <c r="G121" s="224"/>
      <c r="H121" s="224"/>
      <c r="I121" s="224"/>
      <c r="J121" s="143" t="s">
        <v>417</v>
      </c>
      <c r="K121" s="144">
        <v>11</v>
      </c>
      <c r="L121" s="225">
        <v>0</v>
      </c>
      <c r="M121" s="225"/>
      <c r="N121" s="225">
        <f>ROUND(L121*K121,2)</f>
        <v>0</v>
      </c>
      <c r="O121" s="225"/>
      <c r="P121" s="225"/>
      <c r="Q121" s="225"/>
      <c r="R121" s="145"/>
      <c r="T121" s="146" t="s">
        <v>5</v>
      </c>
      <c r="U121" s="43" t="s">
        <v>37</v>
      </c>
      <c r="V121" s="147">
        <v>0.20300000000000001</v>
      </c>
      <c r="W121" s="147">
        <f>V121*K121</f>
        <v>2.2330000000000001</v>
      </c>
      <c r="X121" s="147">
        <v>0</v>
      </c>
      <c r="Y121" s="147">
        <f>X121*K121</f>
        <v>0</v>
      </c>
      <c r="Z121" s="147">
        <v>0</v>
      </c>
      <c r="AA121" s="148">
        <f>Z121*K121</f>
        <v>0</v>
      </c>
      <c r="AR121" s="21" t="s">
        <v>163</v>
      </c>
      <c r="AT121" s="21" t="s">
        <v>165</v>
      </c>
      <c r="AU121" s="21" t="s">
        <v>130</v>
      </c>
      <c r="AY121" s="21" t="s">
        <v>164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1" t="s">
        <v>80</v>
      </c>
      <c r="BK121" s="149">
        <f>ROUND(L121*K121,2)</f>
        <v>0</v>
      </c>
      <c r="BL121" s="21" t="s">
        <v>163</v>
      </c>
      <c r="BM121" s="21" t="s">
        <v>2354</v>
      </c>
    </row>
    <row r="122" spans="2:65" s="10" customFormat="1" ht="16.5" customHeight="1">
      <c r="B122" s="154"/>
      <c r="C122" s="155"/>
      <c r="D122" s="155"/>
      <c r="E122" s="156" t="s">
        <v>5</v>
      </c>
      <c r="F122" s="257" t="s">
        <v>2355</v>
      </c>
      <c r="G122" s="258"/>
      <c r="H122" s="258"/>
      <c r="I122" s="258"/>
      <c r="J122" s="155"/>
      <c r="K122" s="157">
        <v>9</v>
      </c>
      <c r="L122" s="155"/>
      <c r="M122" s="155"/>
      <c r="N122" s="155"/>
      <c r="O122" s="155"/>
      <c r="P122" s="155"/>
      <c r="Q122" s="155"/>
      <c r="R122" s="158"/>
      <c r="T122" s="159"/>
      <c r="U122" s="155"/>
      <c r="V122" s="155"/>
      <c r="W122" s="155"/>
      <c r="X122" s="155"/>
      <c r="Y122" s="155"/>
      <c r="Z122" s="155"/>
      <c r="AA122" s="160"/>
      <c r="AT122" s="161" t="s">
        <v>371</v>
      </c>
      <c r="AU122" s="161" t="s">
        <v>130</v>
      </c>
      <c r="AV122" s="10" t="s">
        <v>130</v>
      </c>
      <c r="AW122" s="10" t="s">
        <v>30</v>
      </c>
      <c r="AX122" s="10" t="s">
        <v>72</v>
      </c>
      <c r="AY122" s="161" t="s">
        <v>164</v>
      </c>
    </row>
    <row r="123" spans="2:65" s="10" customFormat="1" ht="16.5" customHeight="1">
      <c r="B123" s="154"/>
      <c r="C123" s="155"/>
      <c r="D123" s="155"/>
      <c r="E123" s="156" t="s">
        <v>5</v>
      </c>
      <c r="F123" s="253" t="s">
        <v>2356</v>
      </c>
      <c r="G123" s="254"/>
      <c r="H123" s="254"/>
      <c r="I123" s="254"/>
      <c r="J123" s="155"/>
      <c r="K123" s="157">
        <v>2</v>
      </c>
      <c r="L123" s="155"/>
      <c r="M123" s="155"/>
      <c r="N123" s="155"/>
      <c r="O123" s="155"/>
      <c r="P123" s="155"/>
      <c r="Q123" s="155"/>
      <c r="R123" s="158"/>
      <c r="T123" s="159"/>
      <c r="U123" s="155"/>
      <c r="V123" s="155"/>
      <c r="W123" s="155"/>
      <c r="X123" s="155"/>
      <c r="Y123" s="155"/>
      <c r="Z123" s="155"/>
      <c r="AA123" s="160"/>
      <c r="AT123" s="161" t="s">
        <v>371</v>
      </c>
      <c r="AU123" s="161" t="s">
        <v>130</v>
      </c>
      <c r="AV123" s="10" t="s">
        <v>130</v>
      </c>
      <c r="AW123" s="10" t="s">
        <v>30</v>
      </c>
      <c r="AX123" s="10" t="s">
        <v>72</v>
      </c>
      <c r="AY123" s="161" t="s">
        <v>164</v>
      </c>
    </row>
    <row r="124" spans="2:65" s="11" customFormat="1" ht="16.5" customHeight="1">
      <c r="B124" s="162"/>
      <c r="C124" s="163"/>
      <c r="D124" s="163"/>
      <c r="E124" s="164" t="s">
        <v>5</v>
      </c>
      <c r="F124" s="255" t="s">
        <v>375</v>
      </c>
      <c r="G124" s="256"/>
      <c r="H124" s="256"/>
      <c r="I124" s="256"/>
      <c r="J124" s="163"/>
      <c r="K124" s="165">
        <v>11</v>
      </c>
      <c r="L124" s="163"/>
      <c r="M124" s="163"/>
      <c r="N124" s="163"/>
      <c r="O124" s="163"/>
      <c r="P124" s="163"/>
      <c r="Q124" s="163"/>
      <c r="R124" s="166"/>
      <c r="T124" s="167"/>
      <c r="U124" s="163"/>
      <c r="V124" s="163"/>
      <c r="W124" s="163"/>
      <c r="X124" s="163"/>
      <c r="Y124" s="163"/>
      <c r="Z124" s="163"/>
      <c r="AA124" s="168"/>
      <c r="AT124" s="169" t="s">
        <v>371</v>
      </c>
      <c r="AU124" s="169" t="s">
        <v>130</v>
      </c>
      <c r="AV124" s="11" t="s">
        <v>163</v>
      </c>
      <c r="AW124" s="11" t="s">
        <v>30</v>
      </c>
      <c r="AX124" s="11" t="s">
        <v>80</v>
      </c>
      <c r="AY124" s="169" t="s">
        <v>164</v>
      </c>
    </row>
    <row r="125" spans="2:65" s="1" customFormat="1" ht="25.5" customHeight="1">
      <c r="B125" s="140"/>
      <c r="C125" s="141" t="s">
        <v>130</v>
      </c>
      <c r="D125" s="141" t="s">
        <v>165</v>
      </c>
      <c r="E125" s="142" t="s">
        <v>1154</v>
      </c>
      <c r="F125" s="224" t="s">
        <v>1155</v>
      </c>
      <c r="G125" s="224"/>
      <c r="H125" s="224"/>
      <c r="I125" s="224"/>
      <c r="J125" s="143" t="s">
        <v>417</v>
      </c>
      <c r="K125" s="144">
        <v>27</v>
      </c>
      <c r="L125" s="225">
        <v>0</v>
      </c>
      <c r="M125" s="225"/>
      <c r="N125" s="225">
        <f>ROUND(L125*K125,2)</f>
        <v>0</v>
      </c>
      <c r="O125" s="225"/>
      <c r="P125" s="225"/>
      <c r="Q125" s="225"/>
      <c r="R125" s="145"/>
      <c r="T125" s="146" t="s">
        <v>5</v>
      </c>
      <c r="U125" s="43" t="s">
        <v>37</v>
      </c>
      <c r="V125" s="147">
        <v>0.871</v>
      </c>
      <c r="W125" s="147">
        <f>V125*K125</f>
        <v>23.516999999999999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1" t="s">
        <v>163</v>
      </c>
      <c r="AT125" s="21" t="s">
        <v>165</v>
      </c>
      <c r="AU125" s="21" t="s">
        <v>130</v>
      </c>
      <c r="AY125" s="21" t="s">
        <v>164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1" t="s">
        <v>80</v>
      </c>
      <c r="BK125" s="149">
        <f>ROUND(L125*K125,2)</f>
        <v>0</v>
      </c>
      <c r="BL125" s="21" t="s">
        <v>163</v>
      </c>
      <c r="BM125" s="21" t="s">
        <v>2357</v>
      </c>
    </row>
    <row r="126" spans="2:65" s="10" customFormat="1" ht="25.5" customHeight="1">
      <c r="B126" s="154"/>
      <c r="C126" s="155"/>
      <c r="D126" s="155"/>
      <c r="E126" s="156" t="s">
        <v>5</v>
      </c>
      <c r="F126" s="257" t="s">
        <v>2358</v>
      </c>
      <c r="G126" s="258"/>
      <c r="H126" s="258"/>
      <c r="I126" s="258"/>
      <c r="J126" s="155"/>
      <c r="K126" s="157">
        <v>18</v>
      </c>
      <c r="L126" s="155"/>
      <c r="M126" s="155"/>
      <c r="N126" s="155"/>
      <c r="O126" s="155"/>
      <c r="P126" s="155"/>
      <c r="Q126" s="155"/>
      <c r="R126" s="158"/>
      <c r="T126" s="159"/>
      <c r="U126" s="155"/>
      <c r="V126" s="155"/>
      <c r="W126" s="155"/>
      <c r="X126" s="155"/>
      <c r="Y126" s="155"/>
      <c r="Z126" s="155"/>
      <c r="AA126" s="160"/>
      <c r="AT126" s="161" t="s">
        <v>371</v>
      </c>
      <c r="AU126" s="161" t="s">
        <v>130</v>
      </c>
      <c r="AV126" s="10" t="s">
        <v>130</v>
      </c>
      <c r="AW126" s="10" t="s">
        <v>30</v>
      </c>
      <c r="AX126" s="10" t="s">
        <v>72</v>
      </c>
      <c r="AY126" s="161" t="s">
        <v>164</v>
      </c>
    </row>
    <row r="127" spans="2:65" s="10" customFormat="1" ht="25.5" customHeight="1">
      <c r="B127" s="154"/>
      <c r="C127" s="155"/>
      <c r="D127" s="155"/>
      <c r="E127" s="156" t="s">
        <v>5</v>
      </c>
      <c r="F127" s="253" t="s">
        <v>2359</v>
      </c>
      <c r="G127" s="254"/>
      <c r="H127" s="254"/>
      <c r="I127" s="254"/>
      <c r="J127" s="155"/>
      <c r="K127" s="157">
        <v>9</v>
      </c>
      <c r="L127" s="155"/>
      <c r="M127" s="155"/>
      <c r="N127" s="155"/>
      <c r="O127" s="155"/>
      <c r="P127" s="155"/>
      <c r="Q127" s="155"/>
      <c r="R127" s="158"/>
      <c r="T127" s="159"/>
      <c r="U127" s="155"/>
      <c r="V127" s="155"/>
      <c r="W127" s="155"/>
      <c r="X127" s="155"/>
      <c r="Y127" s="155"/>
      <c r="Z127" s="155"/>
      <c r="AA127" s="160"/>
      <c r="AT127" s="161" t="s">
        <v>371</v>
      </c>
      <c r="AU127" s="161" t="s">
        <v>130</v>
      </c>
      <c r="AV127" s="10" t="s">
        <v>130</v>
      </c>
      <c r="AW127" s="10" t="s">
        <v>30</v>
      </c>
      <c r="AX127" s="10" t="s">
        <v>72</v>
      </c>
      <c r="AY127" s="161" t="s">
        <v>164</v>
      </c>
    </row>
    <row r="128" spans="2:65" s="11" customFormat="1" ht="16.5" customHeight="1">
      <c r="B128" s="162"/>
      <c r="C128" s="163"/>
      <c r="D128" s="163"/>
      <c r="E128" s="164" t="s">
        <v>5</v>
      </c>
      <c r="F128" s="255" t="s">
        <v>375</v>
      </c>
      <c r="G128" s="256"/>
      <c r="H128" s="256"/>
      <c r="I128" s="256"/>
      <c r="J128" s="163"/>
      <c r="K128" s="165">
        <v>27</v>
      </c>
      <c r="L128" s="163"/>
      <c r="M128" s="163"/>
      <c r="N128" s="163"/>
      <c r="O128" s="163"/>
      <c r="P128" s="163"/>
      <c r="Q128" s="163"/>
      <c r="R128" s="166"/>
      <c r="T128" s="167"/>
      <c r="U128" s="163"/>
      <c r="V128" s="163"/>
      <c r="W128" s="163"/>
      <c r="X128" s="163"/>
      <c r="Y128" s="163"/>
      <c r="Z128" s="163"/>
      <c r="AA128" s="168"/>
      <c r="AT128" s="169" t="s">
        <v>371</v>
      </c>
      <c r="AU128" s="169" t="s">
        <v>130</v>
      </c>
      <c r="AV128" s="11" t="s">
        <v>163</v>
      </c>
      <c r="AW128" s="11" t="s">
        <v>30</v>
      </c>
      <c r="AX128" s="11" t="s">
        <v>80</v>
      </c>
      <c r="AY128" s="169" t="s">
        <v>164</v>
      </c>
    </row>
    <row r="129" spans="2:65" s="1" customFormat="1" ht="25.5" customHeight="1">
      <c r="B129" s="140"/>
      <c r="C129" s="141" t="s">
        <v>365</v>
      </c>
      <c r="D129" s="141" t="s">
        <v>165</v>
      </c>
      <c r="E129" s="142" t="s">
        <v>1158</v>
      </c>
      <c r="F129" s="224" t="s">
        <v>1159</v>
      </c>
      <c r="G129" s="224"/>
      <c r="H129" s="224"/>
      <c r="I129" s="224"/>
      <c r="J129" s="143" t="s">
        <v>417</v>
      </c>
      <c r="K129" s="144">
        <v>27</v>
      </c>
      <c r="L129" s="225">
        <v>0</v>
      </c>
      <c r="M129" s="225"/>
      <c r="N129" s="225">
        <f>ROUND(L129*K129,2)</f>
        <v>0</v>
      </c>
      <c r="O129" s="225"/>
      <c r="P129" s="225"/>
      <c r="Q129" s="225"/>
      <c r="R129" s="145"/>
      <c r="T129" s="146" t="s">
        <v>5</v>
      </c>
      <c r="U129" s="43" t="s">
        <v>37</v>
      </c>
      <c r="V129" s="147">
        <v>0.04</v>
      </c>
      <c r="W129" s="147">
        <f>V129*K129</f>
        <v>1.08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1" t="s">
        <v>163</v>
      </c>
      <c r="AT129" s="21" t="s">
        <v>165</v>
      </c>
      <c r="AU129" s="21" t="s">
        <v>130</v>
      </c>
      <c r="AY129" s="21" t="s">
        <v>164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1" t="s">
        <v>80</v>
      </c>
      <c r="BK129" s="149">
        <f>ROUND(L129*K129,2)</f>
        <v>0</v>
      </c>
      <c r="BL129" s="21" t="s">
        <v>163</v>
      </c>
      <c r="BM129" s="21" t="s">
        <v>2360</v>
      </c>
    </row>
    <row r="130" spans="2:65" s="10" customFormat="1" ht="25.5" customHeight="1">
      <c r="B130" s="154"/>
      <c r="C130" s="155"/>
      <c r="D130" s="155"/>
      <c r="E130" s="156" t="s">
        <v>5</v>
      </c>
      <c r="F130" s="257" t="s">
        <v>2358</v>
      </c>
      <c r="G130" s="258"/>
      <c r="H130" s="258"/>
      <c r="I130" s="258"/>
      <c r="J130" s="155"/>
      <c r="K130" s="157">
        <v>18</v>
      </c>
      <c r="L130" s="155"/>
      <c r="M130" s="155"/>
      <c r="N130" s="155"/>
      <c r="O130" s="155"/>
      <c r="P130" s="155"/>
      <c r="Q130" s="155"/>
      <c r="R130" s="158"/>
      <c r="T130" s="159"/>
      <c r="U130" s="155"/>
      <c r="V130" s="155"/>
      <c r="W130" s="155"/>
      <c r="X130" s="155"/>
      <c r="Y130" s="155"/>
      <c r="Z130" s="155"/>
      <c r="AA130" s="160"/>
      <c r="AT130" s="161" t="s">
        <v>371</v>
      </c>
      <c r="AU130" s="161" t="s">
        <v>130</v>
      </c>
      <c r="AV130" s="10" t="s">
        <v>130</v>
      </c>
      <c r="AW130" s="10" t="s">
        <v>30</v>
      </c>
      <c r="AX130" s="10" t="s">
        <v>72</v>
      </c>
      <c r="AY130" s="161" t="s">
        <v>164</v>
      </c>
    </row>
    <row r="131" spans="2:65" s="10" customFormat="1" ht="25.5" customHeight="1">
      <c r="B131" s="154"/>
      <c r="C131" s="155"/>
      <c r="D131" s="155"/>
      <c r="E131" s="156" t="s">
        <v>5</v>
      </c>
      <c r="F131" s="253" t="s">
        <v>2359</v>
      </c>
      <c r="G131" s="254"/>
      <c r="H131" s="254"/>
      <c r="I131" s="254"/>
      <c r="J131" s="155"/>
      <c r="K131" s="157">
        <v>9</v>
      </c>
      <c r="L131" s="155"/>
      <c r="M131" s="155"/>
      <c r="N131" s="155"/>
      <c r="O131" s="155"/>
      <c r="P131" s="155"/>
      <c r="Q131" s="155"/>
      <c r="R131" s="158"/>
      <c r="T131" s="159"/>
      <c r="U131" s="155"/>
      <c r="V131" s="155"/>
      <c r="W131" s="155"/>
      <c r="X131" s="155"/>
      <c r="Y131" s="155"/>
      <c r="Z131" s="155"/>
      <c r="AA131" s="160"/>
      <c r="AT131" s="161" t="s">
        <v>371</v>
      </c>
      <c r="AU131" s="161" t="s">
        <v>130</v>
      </c>
      <c r="AV131" s="10" t="s">
        <v>130</v>
      </c>
      <c r="AW131" s="10" t="s">
        <v>30</v>
      </c>
      <c r="AX131" s="10" t="s">
        <v>72</v>
      </c>
      <c r="AY131" s="161" t="s">
        <v>164</v>
      </c>
    </row>
    <row r="132" spans="2:65" s="11" customFormat="1" ht="16.5" customHeight="1">
      <c r="B132" s="162"/>
      <c r="C132" s="163"/>
      <c r="D132" s="163"/>
      <c r="E132" s="164" t="s">
        <v>5</v>
      </c>
      <c r="F132" s="255" t="s">
        <v>375</v>
      </c>
      <c r="G132" s="256"/>
      <c r="H132" s="256"/>
      <c r="I132" s="256"/>
      <c r="J132" s="163"/>
      <c r="K132" s="165">
        <v>27</v>
      </c>
      <c r="L132" s="163"/>
      <c r="M132" s="163"/>
      <c r="N132" s="163"/>
      <c r="O132" s="163"/>
      <c r="P132" s="163"/>
      <c r="Q132" s="163"/>
      <c r="R132" s="166"/>
      <c r="T132" s="167"/>
      <c r="U132" s="163"/>
      <c r="V132" s="163"/>
      <c r="W132" s="163"/>
      <c r="X132" s="163"/>
      <c r="Y132" s="163"/>
      <c r="Z132" s="163"/>
      <c r="AA132" s="168"/>
      <c r="AT132" s="169" t="s">
        <v>371</v>
      </c>
      <c r="AU132" s="169" t="s">
        <v>130</v>
      </c>
      <c r="AV132" s="11" t="s">
        <v>163</v>
      </c>
      <c r="AW132" s="11" t="s">
        <v>30</v>
      </c>
      <c r="AX132" s="11" t="s">
        <v>80</v>
      </c>
      <c r="AY132" s="169" t="s">
        <v>164</v>
      </c>
    </row>
    <row r="133" spans="2:65" s="1" customFormat="1" ht="25.5" customHeight="1">
      <c r="B133" s="140"/>
      <c r="C133" s="141" t="s">
        <v>340</v>
      </c>
      <c r="D133" s="141" t="s">
        <v>165</v>
      </c>
      <c r="E133" s="142" t="s">
        <v>808</v>
      </c>
      <c r="F133" s="224" t="s">
        <v>809</v>
      </c>
      <c r="G133" s="224"/>
      <c r="H133" s="224"/>
      <c r="I133" s="224"/>
      <c r="J133" s="143" t="s">
        <v>417</v>
      </c>
      <c r="K133" s="144">
        <v>18</v>
      </c>
      <c r="L133" s="225">
        <v>0</v>
      </c>
      <c r="M133" s="225"/>
      <c r="N133" s="225">
        <f>ROUND(L133*K133,2)</f>
        <v>0</v>
      </c>
      <c r="O133" s="225"/>
      <c r="P133" s="225"/>
      <c r="Q133" s="225"/>
      <c r="R133" s="145"/>
      <c r="T133" s="146" t="s">
        <v>5</v>
      </c>
      <c r="U133" s="43" t="s">
        <v>37</v>
      </c>
      <c r="V133" s="147">
        <v>4.3999999999999997E-2</v>
      </c>
      <c r="W133" s="147">
        <f>V133*K133</f>
        <v>0.79199999999999993</v>
      </c>
      <c r="X133" s="147">
        <v>0</v>
      </c>
      <c r="Y133" s="147">
        <f>X133*K133</f>
        <v>0</v>
      </c>
      <c r="Z133" s="147">
        <v>0</v>
      </c>
      <c r="AA133" s="148">
        <f>Z133*K133</f>
        <v>0</v>
      </c>
      <c r="AR133" s="21" t="s">
        <v>163</v>
      </c>
      <c r="AT133" s="21" t="s">
        <v>165</v>
      </c>
      <c r="AU133" s="21" t="s">
        <v>130</v>
      </c>
      <c r="AY133" s="21" t="s">
        <v>164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1" t="s">
        <v>80</v>
      </c>
      <c r="BK133" s="149">
        <f>ROUND(L133*K133,2)</f>
        <v>0</v>
      </c>
      <c r="BL133" s="21" t="s">
        <v>163</v>
      </c>
      <c r="BM133" s="21" t="s">
        <v>2361</v>
      </c>
    </row>
    <row r="134" spans="2:65" s="10" customFormat="1" ht="25.5" customHeight="1">
      <c r="B134" s="154"/>
      <c r="C134" s="155"/>
      <c r="D134" s="155"/>
      <c r="E134" s="156" t="s">
        <v>5</v>
      </c>
      <c r="F134" s="257" t="s">
        <v>2362</v>
      </c>
      <c r="G134" s="258"/>
      <c r="H134" s="258"/>
      <c r="I134" s="258"/>
      <c r="J134" s="155"/>
      <c r="K134" s="157">
        <v>9</v>
      </c>
      <c r="L134" s="155"/>
      <c r="M134" s="155"/>
      <c r="N134" s="155"/>
      <c r="O134" s="155"/>
      <c r="P134" s="155"/>
      <c r="Q134" s="155"/>
      <c r="R134" s="158"/>
      <c r="T134" s="159"/>
      <c r="U134" s="155"/>
      <c r="V134" s="155"/>
      <c r="W134" s="155"/>
      <c r="X134" s="155"/>
      <c r="Y134" s="155"/>
      <c r="Z134" s="155"/>
      <c r="AA134" s="160"/>
      <c r="AT134" s="161" t="s">
        <v>371</v>
      </c>
      <c r="AU134" s="161" t="s">
        <v>130</v>
      </c>
      <c r="AV134" s="10" t="s">
        <v>130</v>
      </c>
      <c r="AW134" s="10" t="s">
        <v>30</v>
      </c>
      <c r="AX134" s="10" t="s">
        <v>72</v>
      </c>
      <c r="AY134" s="161" t="s">
        <v>164</v>
      </c>
    </row>
    <row r="135" spans="2:65" s="10" customFormat="1" ht="16.5" customHeight="1">
      <c r="B135" s="154"/>
      <c r="C135" s="155"/>
      <c r="D135" s="155"/>
      <c r="E135" s="156" t="s">
        <v>5</v>
      </c>
      <c r="F135" s="253" t="s">
        <v>2363</v>
      </c>
      <c r="G135" s="254"/>
      <c r="H135" s="254"/>
      <c r="I135" s="254"/>
      <c r="J135" s="155"/>
      <c r="K135" s="157">
        <v>9</v>
      </c>
      <c r="L135" s="155"/>
      <c r="M135" s="155"/>
      <c r="N135" s="155"/>
      <c r="O135" s="155"/>
      <c r="P135" s="155"/>
      <c r="Q135" s="155"/>
      <c r="R135" s="158"/>
      <c r="T135" s="159"/>
      <c r="U135" s="155"/>
      <c r="V135" s="155"/>
      <c r="W135" s="155"/>
      <c r="X135" s="155"/>
      <c r="Y135" s="155"/>
      <c r="Z135" s="155"/>
      <c r="AA135" s="160"/>
      <c r="AT135" s="161" t="s">
        <v>371</v>
      </c>
      <c r="AU135" s="161" t="s">
        <v>130</v>
      </c>
      <c r="AV135" s="10" t="s">
        <v>130</v>
      </c>
      <c r="AW135" s="10" t="s">
        <v>30</v>
      </c>
      <c r="AX135" s="10" t="s">
        <v>72</v>
      </c>
      <c r="AY135" s="161" t="s">
        <v>164</v>
      </c>
    </row>
    <row r="136" spans="2:65" s="11" customFormat="1" ht="16.5" customHeight="1">
      <c r="B136" s="162"/>
      <c r="C136" s="163"/>
      <c r="D136" s="163"/>
      <c r="E136" s="164" t="s">
        <v>5</v>
      </c>
      <c r="F136" s="255" t="s">
        <v>375</v>
      </c>
      <c r="G136" s="256"/>
      <c r="H136" s="256"/>
      <c r="I136" s="256"/>
      <c r="J136" s="163"/>
      <c r="K136" s="165">
        <v>18</v>
      </c>
      <c r="L136" s="163"/>
      <c r="M136" s="163"/>
      <c r="N136" s="163"/>
      <c r="O136" s="163"/>
      <c r="P136" s="163"/>
      <c r="Q136" s="163"/>
      <c r="R136" s="166"/>
      <c r="T136" s="167"/>
      <c r="U136" s="163"/>
      <c r="V136" s="163"/>
      <c r="W136" s="163"/>
      <c r="X136" s="163"/>
      <c r="Y136" s="163"/>
      <c r="Z136" s="163"/>
      <c r="AA136" s="168"/>
      <c r="AT136" s="169" t="s">
        <v>371</v>
      </c>
      <c r="AU136" s="169" t="s">
        <v>130</v>
      </c>
      <c r="AV136" s="11" t="s">
        <v>163</v>
      </c>
      <c r="AW136" s="11" t="s">
        <v>30</v>
      </c>
      <c r="AX136" s="11" t="s">
        <v>80</v>
      </c>
      <c r="AY136" s="169" t="s">
        <v>164</v>
      </c>
    </row>
    <row r="137" spans="2:65" s="1" customFormat="1" ht="25.5" customHeight="1">
      <c r="B137" s="140"/>
      <c r="C137" s="141" t="s">
        <v>163</v>
      </c>
      <c r="D137" s="141" t="s">
        <v>165</v>
      </c>
      <c r="E137" s="142" t="s">
        <v>1068</v>
      </c>
      <c r="F137" s="224" t="s">
        <v>1069</v>
      </c>
      <c r="G137" s="224"/>
      <c r="H137" s="224"/>
      <c r="I137" s="224"/>
      <c r="J137" s="143" t="s">
        <v>417</v>
      </c>
      <c r="K137" s="144">
        <v>20</v>
      </c>
      <c r="L137" s="225">
        <v>0</v>
      </c>
      <c r="M137" s="225"/>
      <c r="N137" s="225">
        <f>ROUND(L137*K137,2)</f>
        <v>0</v>
      </c>
      <c r="O137" s="225"/>
      <c r="P137" s="225"/>
      <c r="Q137" s="225"/>
      <c r="R137" s="145"/>
      <c r="T137" s="146" t="s">
        <v>5</v>
      </c>
      <c r="U137" s="43" t="s">
        <v>37</v>
      </c>
      <c r="V137" s="147">
        <v>4.5999999999999999E-2</v>
      </c>
      <c r="W137" s="147">
        <f>V137*K137</f>
        <v>0.91999999999999993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1" t="s">
        <v>163</v>
      </c>
      <c r="AT137" s="21" t="s">
        <v>165</v>
      </c>
      <c r="AU137" s="21" t="s">
        <v>130</v>
      </c>
      <c r="AY137" s="21" t="s">
        <v>164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1" t="s">
        <v>80</v>
      </c>
      <c r="BK137" s="149">
        <f>ROUND(L137*K137,2)</f>
        <v>0</v>
      </c>
      <c r="BL137" s="21" t="s">
        <v>163</v>
      </c>
      <c r="BM137" s="21" t="s">
        <v>2364</v>
      </c>
    </row>
    <row r="138" spans="2:65" s="10" customFormat="1" ht="16.5" customHeight="1">
      <c r="B138" s="154"/>
      <c r="C138" s="155"/>
      <c r="D138" s="155"/>
      <c r="E138" s="156" t="s">
        <v>5</v>
      </c>
      <c r="F138" s="257" t="s">
        <v>2365</v>
      </c>
      <c r="G138" s="258"/>
      <c r="H138" s="258"/>
      <c r="I138" s="258"/>
      <c r="J138" s="155"/>
      <c r="K138" s="157">
        <v>18</v>
      </c>
      <c r="L138" s="155"/>
      <c r="M138" s="155"/>
      <c r="N138" s="155"/>
      <c r="O138" s="155"/>
      <c r="P138" s="155"/>
      <c r="Q138" s="155"/>
      <c r="R138" s="158"/>
      <c r="T138" s="159"/>
      <c r="U138" s="155"/>
      <c r="V138" s="155"/>
      <c r="W138" s="155"/>
      <c r="X138" s="155"/>
      <c r="Y138" s="155"/>
      <c r="Z138" s="155"/>
      <c r="AA138" s="160"/>
      <c r="AT138" s="161" t="s">
        <v>371</v>
      </c>
      <c r="AU138" s="161" t="s">
        <v>130</v>
      </c>
      <c r="AV138" s="10" t="s">
        <v>130</v>
      </c>
      <c r="AW138" s="10" t="s">
        <v>30</v>
      </c>
      <c r="AX138" s="10" t="s">
        <v>72</v>
      </c>
      <c r="AY138" s="161" t="s">
        <v>164</v>
      </c>
    </row>
    <row r="139" spans="2:65" s="10" customFormat="1" ht="16.5" customHeight="1">
      <c r="B139" s="154"/>
      <c r="C139" s="155"/>
      <c r="D139" s="155"/>
      <c r="E139" s="156" t="s">
        <v>5</v>
      </c>
      <c r="F139" s="253" t="s">
        <v>2366</v>
      </c>
      <c r="G139" s="254"/>
      <c r="H139" s="254"/>
      <c r="I139" s="254"/>
      <c r="J139" s="155"/>
      <c r="K139" s="157">
        <v>2</v>
      </c>
      <c r="L139" s="155"/>
      <c r="M139" s="155"/>
      <c r="N139" s="155"/>
      <c r="O139" s="155"/>
      <c r="P139" s="155"/>
      <c r="Q139" s="155"/>
      <c r="R139" s="158"/>
      <c r="T139" s="159"/>
      <c r="U139" s="155"/>
      <c r="V139" s="155"/>
      <c r="W139" s="155"/>
      <c r="X139" s="155"/>
      <c r="Y139" s="155"/>
      <c r="Z139" s="155"/>
      <c r="AA139" s="160"/>
      <c r="AT139" s="161" t="s">
        <v>371</v>
      </c>
      <c r="AU139" s="161" t="s">
        <v>130</v>
      </c>
      <c r="AV139" s="10" t="s">
        <v>130</v>
      </c>
      <c r="AW139" s="10" t="s">
        <v>30</v>
      </c>
      <c r="AX139" s="10" t="s">
        <v>72</v>
      </c>
      <c r="AY139" s="161" t="s">
        <v>164</v>
      </c>
    </row>
    <row r="140" spans="2:65" s="11" customFormat="1" ht="16.5" customHeight="1">
      <c r="B140" s="162"/>
      <c r="C140" s="163"/>
      <c r="D140" s="163"/>
      <c r="E140" s="164" t="s">
        <v>5</v>
      </c>
      <c r="F140" s="255" t="s">
        <v>375</v>
      </c>
      <c r="G140" s="256"/>
      <c r="H140" s="256"/>
      <c r="I140" s="256"/>
      <c r="J140" s="163"/>
      <c r="K140" s="165">
        <v>20</v>
      </c>
      <c r="L140" s="163"/>
      <c r="M140" s="163"/>
      <c r="N140" s="163"/>
      <c r="O140" s="163"/>
      <c r="P140" s="163"/>
      <c r="Q140" s="163"/>
      <c r="R140" s="166"/>
      <c r="T140" s="167"/>
      <c r="U140" s="163"/>
      <c r="V140" s="163"/>
      <c r="W140" s="163"/>
      <c r="X140" s="163"/>
      <c r="Y140" s="163"/>
      <c r="Z140" s="163"/>
      <c r="AA140" s="168"/>
      <c r="AT140" s="169" t="s">
        <v>371</v>
      </c>
      <c r="AU140" s="169" t="s">
        <v>130</v>
      </c>
      <c r="AV140" s="11" t="s">
        <v>163</v>
      </c>
      <c r="AW140" s="11" t="s">
        <v>30</v>
      </c>
      <c r="AX140" s="11" t="s">
        <v>80</v>
      </c>
      <c r="AY140" s="169" t="s">
        <v>164</v>
      </c>
    </row>
    <row r="141" spans="2:65" s="1" customFormat="1" ht="38.25" customHeight="1">
      <c r="B141" s="140"/>
      <c r="C141" s="141" t="s">
        <v>181</v>
      </c>
      <c r="D141" s="141" t="s">
        <v>165</v>
      </c>
      <c r="E141" s="142" t="s">
        <v>1071</v>
      </c>
      <c r="F141" s="224" t="s">
        <v>1072</v>
      </c>
      <c r="G141" s="224"/>
      <c r="H141" s="224"/>
      <c r="I141" s="224"/>
      <c r="J141" s="143" t="s">
        <v>417</v>
      </c>
      <c r="K141" s="144">
        <v>380</v>
      </c>
      <c r="L141" s="225">
        <v>0</v>
      </c>
      <c r="M141" s="225"/>
      <c r="N141" s="225">
        <f>ROUND(L141*K141,2)</f>
        <v>0</v>
      </c>
      <c r="O141" s="225"/>
      <c r="P141" s="225"/>
      <c r="Q141" s="225"/>
      <c r="R141" s="145"/>
      <c r="T141" s="146" t="s">
        <v>5</v>
      </c>
      <c r="U141" s="43" t="s">
        <v>37</v>
      </c>
      <c r="V141" s="147">
        <v>4.0000000000000001E-3</v>
      </c>
      <c r="W141" s="147">
        <f>V141*K141</f>
        <v>1.52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1" t="s">
        <v>163</v>
      </c>
      <c r="AT141" s="21" t="s">
        <v>165</v>
      </c>
      <c r="AU141" s="21" t="s">
        <v>130</v>
      </c>
      <c r="AY141" s="21" t="s">
        <v>164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1" t="s">
        <v>80</v>
      </c>
      <c r="BK141" s="149">
        <f>ROUND(L141*K141,2)</f>
        <v>0</v>
      </c>
      <c r="BL141" s="21" t="s">
        <v>163</v>
      </c>
      <c r="BM141" s="21" t="s">
        <v>2367</v>
      </c>
    </row>
    <row r="142" spans="2:65" s="10" customFormat="1" ht="25.5" customHeight="1">
      <c r="B142" s="154"/>
      <c r="C142" s="155"/>
      <c r="D142" s="155"/>
      <c r="E142" s="156" t="s">
        <v>5</v>
      </c>
      <c r="F142" s="257" t="s">
        <v>2368</v>
      </c>
      <c r="G142" s="258"/>
      <c r="H142" s="258"/>
      <c r="I142" s="258"/>
      <c r="J142" s="155"/>
      <c r="K142" s="157">
        <v>342</v>
      </c>
      <c r="L142" s="155"/>
      <c r="M142" s="155"/>
      <c r="N142" s="155"/>
      <c r="O142" s="155"/>
      <c r="P142" s="155"/>
      <c r="Q142" s="155"/>
      <c r="R142" s="158"/>
      <c r="T142" s="159"/>
      <c r="U142" s="155"/>
      <c r="V142" s="155"/>
      <c r="W142" s="155"/>
      <c r="X142" s="155"/>
      <c r="Y142" s="155"/>
      <c r="Z142" s="155"/>
      <c r="AA142" s="160"/>
      <c r="AT142" s="161" t="s">
        <v>371</v>
      </c>
      <c r="AU142" s="161" t="s">
        <v>130</v>
      </c>
      <c r="AV142" s="10" t="s">
        <v>130</v>
      </c>
      <c r="AW142" s="10" t="s">
        <v>30</v>
      </c>
      <c r="AX142" s="10" t="s">
        <v>72</v>
      </c>
      <c r="AY142" s="161" t="s">
        <v>164</v>
      </c>
    </row>
    <row r="143" spans="2:65" s="10" customFormat="1" ht="16.5" customHeight="1">
      <c r="B143" s="154"/>
      <c r="C143" s="155"/>
      <c r="D143" s="155"/>
      <c r="E143" s="156" t="s">
        <v>5</v>
      </c>
      <c r="F143" s="253" t="s">
        <v>2369</v>
      </c>
      <c r="G143" s="254"/>
      <c r="H143" s="254"/>
      <c r="I143" s="254"/>
      <c r="J143" s="155"/>
      <c r="K143" s="157">
        <v>38</v>
      </c>
      <c r="L143" s="155"/>
      <c r="M143" s="155"/>
      <c r="N143" s="155"/>
      <c r="O143" s="155"/>
      <c r="P143" s="155"/>
      <c r="Q143" s="155"/>
      <c r="R143" s="158"/>
      <c r="T143" s="159"/>
      <c r="U143" s="155"/>
      <c r="V143" s="155"/>
      <c r="W143" s="155"/>
      <c r="X143" s="155"/>
      <c r="Y143" s="155"/>
      <c r="Z143" s="155"/>
      <c r="AA143" s="160"/>
      <c r="AT143" s="161" t="s">
        <v>371</v>
      </c>
      <c r="AU143" s="161" t="s">
        <v>130</v>
      </c>
      <c r="AV143" s="10" t="s">
        <v>130</v>
      </c>
      <c r="AW143" s="10" t="s">
        <v>30</v>
      </c>
      <c r="AX143" s="10" t="s">
        <v>72</v>
      </c>
      <c r="AY143" s="161" t="s">
        <v>164</v>
      </c>
    </row>
    <row r="144" spans="2:65" s="11" customFormat="1" ht="16.5" customHeight="1">
      <c r="B144" s="162"/>
      <c r="C144" s="163"/>
      <c r="D144" s="163"/>
      <c r="E144" s="164" t="s">
        <v>5</v>
      </c>
      <c r="F144" s="255" t="s">
        <v>375</v>
      </c>
      <c r="G144" s="256"/>
      <c r="H144" s="256"/>
      <c r="I144" s="256"/>
      <c r="J144" s="163"/>
      <c r="K144" s="165">
        <v>380</v>
      </c>
      <c r="L144" s="163"/>
      <c r="M144" s="163"/>
      <c r="N144" s="163"/>
      <c r="O144" s="163"/>
      <c r="P144" s="163"/>
      <c r="Q144" s="163"/>
      <c r="R144" s="166"/>
      <c r="T144" s="167"/>
      <c r="U144" s="163"/>
      <c r="V144" s="163"/>
      <c r="W144" s="163"/>
      <c r="X144" s="163"/>
      <c r="Y144" s="163"/>
      <c r="Z144" s="163"/>
      <c r="AA144" s="168"/>
      <c r="AT144" s="169" t="s">
        <v>371</v>
      </c>
      <c r="AU144" s="169" t="s">
        <v>130</v>
      </c>
      <c r="AV144" s="11" t="s">
        <v>163</v>
      </c>
      <c r="AW144" s="11" t="s">
        <v>30</v>
      </c>
      <c r="AX144" s="11" t="s">
        <v>80</v>
      </c>
      <c r="AY144" s="169" t="s">
        <v>164</v>
      </c>
    </row>
    <row r="145" spans="2:65" s="1" customFormat="1" ht="16.5" customHeight="1">
      <c r="B145" s="140"/>
      <c r="C145" s="141" t="s">
        <v>177</v>
      </c>
      <c r="D145" s="141" t="s">
        <v>165</v>
      </c>
      <c r="E145" s="142" t="s">
        <v>443</v>
      </c>
      <c r="F145" s="224" t="s">
        <v>444</v>
      </c>
      <c r="G145" s="224"/>
      <c r="H145" s="224"/>
      <c r="I145" s="224"/>
      <c r="J145" s="143" t="s">
        <v>417</v>
      </c>
      <c r="K145" s="144">
        <v>18</v>
      </c>
      <c r="L145" s="225">
        <v>0</v>
      </c>
      <c r="M145" s="225"/>
      <c r="N145" s="225">
        <f>ROUND(L145*K145,2)</f>
        <v>0</v>
      </c>
      <c r="O145" s="225"/>
      <c r="P145" s="225"/>
      <c r="Q145" s="225"/>
      <c r="R145" s="145"/>
      <c r="T145" s="146" t="s">
        <v>5</v>
      </c>
      <c r="U145" s="43" t="s">
        <v>37</v>
      </c>
      <c r="V145" s="147">
        <v>8.9999999999999993E-3</v>
      </c>
      <c r="W145" s="147">
        <f>V145*K145</f>
        <v>0.16199999999999998</v>
      </c>
      <c r="X145" s="147">
        <v>0</v>
      </c>
      <c r="Y145" s="147">
        <f>X145*K145</f>
        <v>0</v>
      </c>
      <c r="Z145" s="147">
        <v>0</v>
      </c>
      <c r="AA145" s="148">
        <f>Z145*K145</f>
        <v>0</v>
      </c>
      <c r="AR145" s="21" t="s">
        <v>163</v>
      </c>
      <c r="AT145" s="21" t="s">
        <v>165</v>
      </c>
      <c r="AU145" s="21" t="s">
        <v>130</v>
      </c>
      <c r="AY145" s="21" t="s">
        <v>164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1" t="s">
        <v>80</v>
      </c>
      <c r="BK145" s="149">
        <f>ROUND(L145*K145,2)</f>
        <v>0</v>
      </c>
      <c r="BL145" s="21" t="s">
        <v>163</v>
      </c>
      <c r="BM145" s="21" t="s">
        <v>2370</v>
      </c>
    </row>
    <row r="146" spans="2:65" s="10" customFormat="1" ht="25.5" customHeight="1">
      <c r="B146" s="154"/>
      <c r="C146" s="155"/>
      <c r="D146" s="155"/>
      <c r="E146" s="156" t="s">
        <v>5</v>
      </c>
      <c r="F146" s="257" t="s">
        <v>2358</v>
      </c>
      <c r="G146" s="258"/>
      <c r="H146" s="258"/>
      <c r="I146" s="258"/>
      <c r="J146" s="155"/>
      <c r="K146" s="157">
        <v>18</v>
      </c>
      <c r="L146" s="155"/>
      <c r="M146" s="155"/>
      <c r="N146" s="155"/>
      <c r="O146" s="155"/>
      <c r="P146" s="155"/>
      <c r="Q146" s="155"/>
      <c r="R146" s="158"/>
      <c r="T146" s="159"/>
      <c r="U146" s="155"/>
      <c r="V146" s="155"/>
      <c r="W146" s="155"/>
      <c r="X146" s="155"/>
      <c r="Y146" s="155"/>
      <c r="Z146" s="155"/>
      <c r="AA146" s="160"/>
      <c r="AT146" s="161" t="s">
        <v>371</v>
      </c>
      <c r="AU146" s="161" t="s">
        <v>130</v>
      </c>
      <c r="AV146" s="10" t="s">
        <v>130</v>
      </c>
      <c r="AW146" s="10" t="s">
        <v>30</v>
      </c>
      <c r="AX146" s="10" t="s">
        <v>80</v>
      </c>
      <c r="AY146" s="161" t="s">
        <v>164</v>
      </c>
    </row>
    <row r="147" spans="2:65" s="1" customFormat="1" ht="25.5" customHeight="1">
      <c r="B147" s="140"/>
      <c r="C147" s="141" t="s">
        <v>721</v>
      </c>
      <c r="D147" s="141" t="s">
        <v>165</v>
      </c>
      <c r="E147" s="142" t="s">
        <v>819</v>
      </c>
      <c r="F147" s="224" t="s">
        <v>820</v>
      </c>
      <c r="G147" s="224"/>
      <c r="H147" s="224"/>
      <c r="I147" s="224"/>
      <c r="J147" s="143" t="s">
        <v>511</v>
      </c>
      <c r="K147" s="144">
        <v>36</v>
      </c>
      <c r="L147" s="225">
        <v>0</v>
      </c>
      <c r="M147" s="225"/>
      <c r="N147" s="225">
        <f>ROUND(L147*K147,2)</f>
        <v>0</v>
      </c>
      <c r="O147" s="225"/>
      <c r="P147" s="225"/>
      <c r="Q147" s="225"/>
      <c r="R147" s="145"/>
      <c r="T147" s="146" t="s">
        <v>5</v>
      </c>
      <c r="U147" s="43" t="s">
        <v>37</v>
      </c>
      <c r="V147" s="147">
        <v>0</v>
      </c>
      <c r="W147" s="147">
        <f>V147*K147</f>
        <v>0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1" t="s">
        <v>163</v>
      </c>
      <c r="AT147" s="21" t="s">
        <v>165</v>
      </c>
      <c r="AU147" s="21" t="s">
        <v>130</v>
      </c>
      <c r="AY147" s="21" t="s">
        <v>164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1" t="s">
        <v>80</v>
      </c>
      <c r="BK147" s="149">
        <f>ROUND(L147*K147,2)</f>
        <v>0</v>
      </c>
      <c r="BL147" s="21" t="s">
        <v>163</v>
      </c>
      <c r="BM147" s="21" t="s">
        <v>2371</v>
      </c>
    </row>
    <row r="148" spans="2:65" s="10" customFormat="1" ht="25.5" customHeight="1">
      <c r="B148" s="154"/>
      <c r="C148" s="155"/>
      <c r="D148" s="155"/>
      <c r="E148" s="156" t="s">
        <v>5</v>
      </c>
      <c r="F148" s="257" t="s">
        <v>2372</v>
      </c>
      <c r="G148" s="258"/>
      <c r="H148" s="258"/>
      <c r="I148" s="258"/>
      <c r="J148" s="155"/>
      <c r="K148" s="157">
        <v>36</v>
      </c>
      <c r="L148" s="155"/>
      <c r="M148" s="155"/>
      <c r="N148" s="155"/>
      <c r="O148" s="155"/>
      <c r="P148" s="155"/>
      <c r="Q148" s="155"/>
      <c r="R148" s="158"/>
      <c r="T148" s="159"/>
      <c r="U148" s="155"/>
      <c r="V148" s="155"/>
      <c r="W148" s="155"/>
      <c r="X148" s="155"/>
      <c r="Y148" s="155"/>
      <c r="Z148" s="155"/>
      <c r="AA148" s="160"/>
      <c r="AT148" s="161" t="s">
        <v>371</v>
      </c>
      <c r="AU148" s="161" t="s">
        <v>130</v>
      </c>
      <c r="AV148" s="10" t="s">
        <v>130</v>
      </c>
      <c r="AW148" s="10" t="s">
        <v>30</v>
      </c>
      <c r="AX148" s="10" t="s">
        <v>80</v>
      </c>
      <c r="AY148" s="161" t="s">
        <v>164</v>
      </c>
    </row>
    <row r="149" spans="2:65" s="1" customFormat="1" ht="25.5" customHeight="1">
      <c r="B149" s="140"/>
      <c r="C149" s="141" t="s">
        <v>800</v>
      </c>
      <c r="D149" s="141" t="s">
        <v>165</v>
      </c>
      <c r="E149" s="142" t="s">
        <v>823</v>
      </c>
      <c r="F149" s="224" t="s">
        <v>824</v>
      </c>
      <c r="G149" s="224"/>
      <c r="H149" s="224"/>
      <c r="I149" s="224"/>
      <c r="J149" s="143" t="s">
        <v>417</v>
      </c>
      <c r="K149" s="144">
        <v>9</v>
      </c>
      <c r="L149" s="225">
        <v>0</v>
      </c>
      <c r="M149" s="225"/>
      <c r="N149" s="225">
        <f>ROUND(L149*K149,2)</f>
        <v>0</v>
      </c>
      <c r="O149" s="225"/>
      <c r="P149" s="225"/>
      <c r="Q149" s="225"/>
      <c r="R149" s="145"/>
      <c r="T149" s="146" t="s">
        <v>5</v>
      </c>
      <c r="U149" s="43" t="s">
        <v>37</v>
      </c>
      <c r="V149" s="147">
        <v>0.29899999999999999</v>
      </c>
      <c r="W149" s="147">
        <f>V149*K149</f>
        <v>2.6909999999999998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1" t="s">
        <v>163</v>
      </c>
      <c r="AT149" s="21" t="s">
        <v>165</v>
      </c>
      <c r="AU149" s="21" t="s">
        <v>130</v>
      </c>
      <c r="AY149" s="21" t="s">
        <v>164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1" t="s">
        <v>80</v>
      </c>
      <c r="BK149" s="149">
        <f>ROUND(L149*K149,2)</f>
        <v>0</v>
      </c>
      <c r="BL149" s="21" t="s">
        <v>163</v>
      </c>
      <c r="BM149" s="21" t="s">
        <v>2373</v>
      </c>
    </row>
    <row r="150" spans="2:65" s="10" customFormat="1" ht="16.5" customHeight="1">
      <c r="B150" s="154"/>
      <c r="C150" s="155"/>
      <c r="D150" s="155"/>
      <c r="E150" s="156" t="s">
        <v>5</v>
      </c>
      <c r="F150" s="257" t="s">
        <v>2374</v>
      </c>
      <c r="G150" s="258"/>
      <c r="H150" s="258"/>
      <c r="I150" s="258"/>
      <c r="J150" s="155"/>
      <c r="K150" s="157">
        <v>9</v>
      </c>
      <c r="L150" s="155"/>
      <c r="M150" s="155"/>
      <c r="N150" s="155"/>
      <c r="O150" s="155"/>
      <c r="P150" s="155"/>
      <c r="Q150" s="155"/>
      <c r="R150" s="158"/>
      <c r="T150" s="159"/>
      <c r="U150" s="155"/>
      <c r="V150" s="155"/>
      <c r="W150" s="155"/>
      <c r="X150" s="155"/>
      <c r="Y150" s="155"/>
      <c r="Z150" s="155"/>
      <c r="AA150" s="160"/>
      <c r="AT150" s="161" t="s">
        <v>371</v>
      </c>
      <c r="AU150" s="161" t="s">
        <v>130</v>
      </c>
      <c r="AV150" s="10" t="s">
        <v>130</v>
      </c>
      <c r="AW150" s="10" t="s">
        <v>30</v>
      </c>
      <c r="AX150" s="10" t="s">
        <v>80</v>
      </c>
      <c r="AY150" s="161" t="s">
        <v>164</v>
      </c>
    </row>
    <row r="151" spans="2:65" s="1" customFormat="1" ht="38.25" customHeight="1">
      <c r="B151" s="140"/>
      <c r="C151" s="141" t="s">
        <v>208</v>
      </c>
      <c r="D151" s="141" t="s">
        <v>165</v>
      </c>
      <c r="E151" s="142" t="s">
        <v>2375</v>
      </c>
      <c r="F151" s="224" t="s">
        <v>2376</v>
      </c>
      <c r="G151" s="224"/>
      <c r="H151" s="224"/>
      <c r="I151" s="224"/>
      <c r="J151" s="143" t="s">
        <v>368</v>
      </c>
      <c r="K151" s="144">
        <v>10</v>
      </c>
      <c r="L151" s="225">
        <v>0</v>
      </c>
      <c r="M151" s="225"/>
      <c r="N151" s="225">
        <f>ROUND(L151*K151,2)</f>
        <v>0</v>
      </c>
      <c r="O151" s="225"/>
      <c r="P151" s="225"/>
      <c r="Q151" s="225"/>
      <c r="R151" s="145"/>
      <c r="T151" s="146" t="s">
        <v>5</v>
      </c>
      <c r="U151" s="43" t="s">
        <v>37</v>
      </c>
      <c r="V151" s="147">
        <v>0.254</v>
      </c>
      <c r="W151" s="147">
        <f>V151*K151</f>
        <v>2.54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1" t="s">
        <v>163</v>
      </c>
      <c r="AT151" s="21" t="s">
        <v>165</v>
      </c>
      <c r="AU151" s="21" t="s">
        <v>130</v>
      </c>
      <c r="AY151" s="21" t="s">
        <v>164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1" t="s">
        <v>80</v>
      </c>
      <c r="BK151" s="149">
        <f>ROUND(L151*K151,2)</f>
        <v>0</v>
      </c>
      <c r="BL151" s="21" t="s">
        <v>163</v>
      </c>
      <c r="BM151" s="21" t="s">
        <v>2377</v>
      </c>
    </row>
    <row r="152" spans="2:65" s="10" customFormat="1" ht="16.5" customHeight="1">
      <c r="B152" s="154"/>
      <c r="C152" s="155"/>
      <c r="D152" s="155"/>
      <c r="E152" s="156" t="s">
        <v>5</v>
      </c>
      <c r="F152" s="257" t="s">
        <v>2378</v>
      </c>
      <c r="G152" s="258"/>
      <c r="H152" s="258"/>
      <c r="I152" s="258"/>
      <c r="J152" s="155"/>
      <c r="K152" s="157">
        <v>10</v>
      </c>
      <c r="L152" s="155"/>
      <c r="M152" s="155"/>
      <c r="N152" s="155"/>
      <c r="O152" s="155"/>
      <c r="P152" s="155"/>
      <c r="Q152" s="155"/>
      <c r="R152" s="158"/>
      <c r="T152" s="159"/>
      <c r="U152" s="155"/>
      <c r="V152" s="155"/>
      <c r="W152" s="155"/>
      <c r="X152" s="155"/>
      <c r="Y152" s="155"/>
      <c r="Z152" s="155"/>
      <c r="AA152" s="160"/>
      <c r="AT152" s="161" t="s">
        <v>371</v>
      </c>
      <c r="AU152" s="161" t="s">
        <v>130</v>
      </c>
      <c r="AV152" s="10" t="s">
        <v>130</v>
      </c>
      <c r="AW152" s="10" t="s">
        <v>30</v>
      </c>
      <c r="AX152" s="10" t="s">
        <v>80</v>
      </c>
      <c r="AY152" s="161" t="s">
        <v>164</v>
      </c>
    </row>
    <row r="153" spans="2:65" s="1" customFormat="1" ht="16.5" customHeight="1">
      <c r="B153" s="140"/>
      <c r="C153" s="141" t="s">
        <v>212</v>
      </c>
      <c r="D153" s="141" t="s">
        <v>165</v>
      </c>
      <c r="E153" s="142" t="s">
        <v>2379</v>
      </c>
      <c r="F153" s="224" t="s">
        <v>2380</v>
      </c>
      <c r="G153" s="224"/>
      <c r="H153" s="224"/>
      <c r="I153" s="224"/>
      <c r="J153" s="143" t="s">
        <v>368</v>
      </c>
      <c r="K153" s="144">
        <v>10</v>
      </c>
      <c r="L153" s="225">
        <v>0</v>
      </c>
      <c r="M153" s="225"/>
      <c r="N153" s="225">
        <f>ROUND(L153*K153,2)</f>
        <v>0</v>
      </c>
      <c r="O153" s="225"/>
      <c r="P153" s="225"/>
      <c r="Q153" s="225"/>
      <c r="R153" s="145"/>
      <c r="T153" s="146" t="s">
        <v>5</v>
      </c>
      <c r="U153" s="43" t="s">
        <v>37</v>
      </c>
      <c r="V153" s="147">
        <v>1.2E-2</v>
      </c>
      <c r="W153" s="147">
        <f>V153*K153</f>
        <v>0.12</v>
      </c>
      <c r="X153" s="147">
        <v>1.2700000000000001E-3</v>
      </c>
      <c r="Y153" s="147">
        <f>X153*K153</f>
        <v>1.2700000000000001E-2</v>
      </c>
      <c r="Z153" s="147">
        <v>0</v>
      </c>
      <c r="AA153" s="148">
        <f>Z153*K153</f>
        <v>0</v>
      </c>
      <c r="AR153" s="21" t="s">
        <v>163</v>
      </c>
      <c r="AT153" s="21" t="s">
        <v>165</v>
      </c>
      <c r="AU153" s="21" t="s">
        <v>130</v>
      </c>
      <c r="AY153" s="21" t="s">
        <v>164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1" t="s">
        <v>80</v>
      </c>
      <c r="BK153" s="149">
        <f>ROUND(L153*K153,2)</f>
        <v>0</v>
      </c>
      <c r="BL153" s="21" t="s">
        <v>163</v>
      </c>
      <c r="BM153" s="21" t="s">
        <v>2381</v>
      </c>
    </row>
    <row r="154" spans="2:65" s="1" customFormat="1" ht="16.5" customHeight="1">
      <c r="B154" s="140"/>
      <c r="C154" s="170" t="s">
        <v>216</v>
      </c>
      <c r="D154" s="170" t="s">
        <v>508</v>
      </c>
      <c r="E154" s="171" t="s">
        <v>1897</v>
      </c>
      <c r="F154" s="263" t="s">
        <v>1898</v>
      </c>
      <c r="G154" s="263"/>
      <c r="H154" s="263"/>
      <c r="I154" s="263"/>
      <c r="J154" s="172" t="s">
        <v>1233</v>
      </c>
      <c r="K154" s="173">
        <v>0.25</v>
      </c>
      <c r="L154" s="264">
        <v>0</v>
      </c>
      <c r="M154" s="264"/>
      <c r="N154" s="264">
        <f>ROUND(L154*K154,2)</f>
        <v>0</v>
      </c>
      <c r="O154" s="225"/>
      <c r="P154" s="225"/>
      <c r="Q154" s="225"/>
      <c r="R154" s="145"/>
      <c r="T154" s="146" t="s">
        <v>5</v>
      </c>
      <c r="U154" s="43" t="s">
        <v>37</v>
      </c>
      <c r="V154" s="147">
        <v>0</v>
      </c>
      <c r="W154" s="147">
        <f>V154*K154</f>
        <v>0</v>
      </c>
      <c r="X154" s="147">
        <v>1E-3</v>
      </c>
      <c r="Y154" s="147">
        <f>X154*K154</f>
        <v>2.5000000000000001E-4</v>
      </c>
      <c r="Z154" s="147">
        <v>0</v>
      </c>
      <c r="AA154" s="148">
        <f>Z154*K154</f>
        <v>0</v>
      </c>
      <c r="AR154" s="21" t="s">
        <v>340</v>
      </c>
      <c r="AT154" s="21" t="s">
        <v>508</v>
      </c>
      <c r="AU154" s="21" t="s">
        <v>130</v>
      </c>
      <c r="AY154" s="21" t="s">
        <v>164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1" t="s">
        <v>80</v>
      </c>
      <c r="BK154" s="149">
        <f>ROUND(L154*K154,2)</f>
        <v>0</v>
      </c>
      <c r="BL154" s="21" t="s">
        <v>163</v>
      </c>
      <c r="BM154" s="21" t="s">
        <v>2382</v>
      </c>
    </row>
    <row r="155" spans="2:65" s="9" customFormat="1" ht="29.85" customHeight="1">
      <c r="B155" s="129"/>
      <c r="C155" s="130"/>
      <c r="D155" s="139" t="s">
        <v>1949</v>
      </c>
      <c r="E155" s="139"/>
      <c r="F155" s="139"/>
      <c r="G155" s="139"/>
      <c r="H155" s="139"/>
      <c r="I155" s="139"/>
      <c r="J155" s="139"/>
      <c r="K155" s="139"/>
      <c r="L155" s="139"/>
      <c r="M155" s="139"/>
      <c r="N155" s="234">
        <f>BK155</f>
        <v>0</v>
      </c>
      <c r="O155" s="235"/>
      <c r="P155" s="235"/>
      <c r="Q155" s="235"/>
      <c r="R155" s="132"/>
      <c r="T155" s="133"/>
      <c r="U155" s="130"/>
      <c r="V155" s="130"/>
      <c r="W155" s="134">
        <f>SUM(W156:W166)</f>
        <v>3.0880749999999999</v>
      </c>
      <c r="X155" s="130"/>
      <c r="Y155" s="134">
        <f>SUM(Y156:Y166)</f>
        <v>3.1282242099999995</v>
      </c>
      <c r="Z155" s="130"/>
      <c r="AA155" s="135">
        <f>SUM(AA156:AA166)</f>
        <v>0</v>
      </c>
      <c r="AR155" s="136" t="s">
        <v>80</v>
      </c>
      <c r="AT155" s="137" t="s">
        <v>71</v>
      </c>
      <c r="AU155" s="137" t="s">
        <v>80</v>
      </c>
      <c r="AY155" s="136" t="s">
        <v>164</v>
      </c>
      <c r="BK155" s="138">
        <f>SUM(BK156:BK166)</f>
        <v>0</v>
      </c>
    </row>
    <row r="156" spans="2:65" s="1" customFormat="1" ht="25.5" customHeight="1">
      <c r="B156" s="140"/>
      <c r="C156" s="141" t="s">
        <v>231</v>
      </c>
      <c r="D156" s="141" t="s">
        <v>165</v>
      </c>
      <c r="E156" s="142" t="s">
        <v>1978</v>
      </c>
      <c r="F156" s="224" t="s">
        <v>1979</v>
      </c>
      <c r="G156" s="224"/>
      <c r="H156" s="224"/>
      <c r="I156" s="224"/>
      <c r="J156" s="143" t="s">
        <v>368</v>
      </c>
      <c r="K156" s="144">
        <v>15</v>
      </c>
      <c r="L156" s="225">
        <v>0</v>
      </c>
      <c r="M156" s="225"/>
      <c r="N156" s="225">
        <f>ROUND(L156*K156,2)</f>
        <v>0</v>
      </c>
      <c r="O156" s="225"/>
      <c r="P156" s="225"/>
      <c r="Q156" s="225"/>
      <c r="R156" s="145"/>
      <c r="T156" s="146" t="s">
        <v>5</v>
      </c>
      <c r="U156" s="43" t="s">
        <v>37</v>
      </c>
      <c r="V156" s="147">
        <v>5.8000000000000003E-2</v>
      </c>
      <c r="W156" s="147">
        <f>V156*K156</f>
        <v>0.87</v>
      </c>
      <c r="X156" s="147">
        <v>1E-4</v>
      </c>
      <c r="Y156" s="147">
        <f>X156*K156</f>
        <v>1.5E-3</v>
      </c>
      <c r="Z156" s="147">
        <v>0</v>
      </c>
      <c r="AA156" s="148">
        <f>Z156*K156</f>
        <v>0</v>
      </c>
      <c r="AR156" s="21" t="s">
        <v>163</v>
      </c>
      <c r="AT156" s="21" t="s">
        <v>165</v>
      </c>
      <c r="AU156" s="21" t="s">
        <v>130</v>
      </c>
      <c r="AY156" s="21" t="s">
        <v>164</v>
      </c>
      <c r="BE156" s="149">
        <f>IF(U156="základní",N156,0)</f>
        <v>0</v>
      </c>
      <c r="BF156" s="149">
        <f>IF(U156="snížená",N156,0)</f>
        <v>0</v>
      </c>
      <c r="BG156" s="149">
        <f>IF(U156="zákl. přenesená",N156,0)</f>
        <v>0</v>
      </c>
      <c r="BH156" s="149">
        <f>IF(U156="sníž. přenesená",N156,0)</f>
        <v>0</v>
      </c>
      <c r="BI156" s="149">
        <f>IF(U156="nulová",N156,0)</f>
        <v>0</v>
      </c>
      <c r="BJ156" s="21" t="s">
        <v>80</v>
      </c>
      <c r="BK156" s="149">
        <f>ROUND(L156*K156,2)</f>
        <v>0</v>
      </c>
      <c r="BL156" s="21" t="s">
        <v>163</v>
      </c>
      <c r="BM156" s="21" t="s">
        <v>2383</v>
      </c>
    </row>
    <row r="157" spans="2:65" s="10" customFormat="1" ht="25.5" customHeight="1">
      <c r="B157" s="154"/>
      <c r="C157" s="155"/>
      <c r="D157" s="155"/>
      <c r="E157" s="156" t="s">
        <v>5</v>
      </c>
      <c r="F157" s="257" t="s">
        <v>2384</v>
      </c>
      <c r="G157" s="258"/>
      <c r="H157" s="258"/>
      <c r="I157" s="258"/>
      <c r="J157" s="155"/>
      <c r="K157" s="157">
        <v>15</v>
      </c>
      <c r="L157" s="155"/>
      <c r="M157" s="155"/>
      <c r="N157" s="155"/>
      <c r="O157" s="155"/>
      <c r="P157" s="155"/>
      <c r="Q157" s="155"/>
      <c r="R157" s="158"/>
      <c r="T157" s="159"/>
      <c r="U157" s="155"/>
      <c r="V157" s="155"/>
      <c r="W157" s="155"/>
      <c r="X157" s="155"/>
      <c r="Y157" s="155"/>
      <c r="Z157" s="155"/>
      <c r="AA157" s="160"/>
      <c r="AT157" s="161" t="s">
        <v>371</v>
      </c>
      <c r="AU157" s="161" t="s">
        <v>130</v>
      </c>
      <c r="AV157" s="10" t="s">
        <v>130</v>
      </c>
      <c r="AW157" s="10" t="s">
        <v>30</v>
      </c>
      <c r="AX157" s="10" t="s">
        <v>80</v>
      </c>
      <c r="AY157" s="161" t="s">
        <v>164</v>
      </c>
    </row>
    <row r="158" spans="2:65" s="1" customFormat="1" ht="16.5" customHeight="1">
      <c r="B158" s="140"/>
      <c r="C158" s="170" t="s">
        <v>235</v>
      </c>
      <c r="D158" s="170" t="s">
        <v>508</v>
      </c>
      <c r="E158" s="171" t="s">
        <v>1982</v>
      </c>
      <c r="F158" s="263" t="s">
        <v>1983</v>
      </c>
      <c r="G158" s="263"/>
      <c r="H158" s="263"/>
      <c r="I158" s="263"/>
      <c r="J158" s="172" t="s">
        <v>368</v>
      </c>
      <c r="K158" s="173">
        <v>17.25</v>
      </c>
      <c r="L158" s="264">
        <v>0</v>
      </c>
      <c r="M158" s="264"/>
      <c r="N158" s="264">
        <f>ROUND(L158*K158,2)</f>
        <v>0</v>
      </c>
      <c r="O158" s="225"/>
      <c r="P158" s="225"/>
      <c r="Q158" s="225"/>
      <c r="R158" s="145"/>
      <c r="T158" s="146" t="s">
        <v>5</v>
      </c>
      <c r="U158" s="43" t="s">
        <v>37</v>
      </c>
      <c r="V158" s="147">
        <v>0</v>
      </c>
      <c r="W158" s="147">
        <f>V158*K158</f>
        <v>0</v>
      </c>
      <c r="X158" s="147">
        <v>3.8999999999999999E-4</v>
      </c>
      <c r="Y158" s="147">
        <f>X158*K158</f>
        <v>6.7275E-3</v>
      </c>
      <c r="Z158" s="147">
        <v>0</v>
      </c>
      <c r="AA158" s="148">
        <f>Z158*K158</f>
        <v>0</v>
      </c>
      <c r="AR158" s="21" t="s">
        <v>340</v>
      </c>
      <c r="AT158" s="21" t="s">
        <v>508</v>
      </c>
      <c r="AU158" s="21" t="s">
        <v>130</v>
      </c>
      <c r="AY158" s="21" t="s">
        <v>164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1" t="s">
        <v>80</v>
      </c>
      <c r="BK158" s="149">
        <f>ROUND(L158*K158,2)</f>
        <v>0</v>
      </c>
      <c r="BL158" s="21" t="s">
        <v>163</v>
      </c>
      <c r="BM158" s="21" t="s">
        <v>2385</v>
      </c>
    </row>
    <row r="159" spans="2:65" s="1" customFormat="1" ht="25.5" customHeight="1">
      <c r="B159" s="140"/>
      <c r="C159" s="141" t="s">
        <v>11</v>
      </c>
      <c r="D159" s="141" t="s">
        <v>165</v>
      </c>
      <c r="E159" s="142" t="s">
        <v>2386</v>
      </c>
      <c r="F159" s="224" t="s">
        <v>2387</v>
      </c>
      <c r="G159" s="224"/>
      <c r="H159" s="224"/>
      <c r="I159" s="224"/>
      <c r="J159" s="143" t="s">
        <v>417</v>
      </c>
      <c r="K159" s="144">
        <v>1.25</v>
      </c>
      <c r="L159" s="225">
        <v>0</v>
      </c>
      <c r="M159" s="225"/>
      <c r="N159" s="225">
        <f>ROUND(L159*K159,2)</f>
        <v>0</v>
      </c>
      <c r="O159" s="225"/>
      <c r="P159" s="225"/>
      <c r="Q159" s="225"/>
      <c r="R159" s="145"/>
      <c r="T159" s="146" t="s">
        <v>5</v>
      </c>
      <c r="U159" s="43" t="s">
        <v>37</v>
      </c>
      <c r="V159" s="147">
        <v>0.629</v>
      </c>
      <c r="W159" s="147">
        <f>V159*K159</f>
        <v>0.78625</v>
      </c>
      <c r="X159" s="147">
        <v>2.45329</v>
      </c>
      <c r="Y159" s="147">
        <f>X159*K159</f>
        <v>3.0666124999999997</v>
      </c>
      <c r="Z159" s="147">
        <v>0</v>
      </c>
      <c r="AA159" s="148">
        <f>Z159*K159</f>
        <v>0</v>
      </c>
      <c r="AR159" s="21" t="s">
        <v>163</v>
      </c>
      <c r="AT159" s="21" t="s">
        <v>165</v>
      </c>
      <c r="AU159" s="21" t="s">
        <v>130</v>
      </c>
      <c r="AY159" s="21" t="s">
        <v>164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1" t="s">
        <v>80</v>
      </c>
      <c r="BK159" s="149">
        <f>ROUND(L159*K159,2)</f>
        <v>0</v>
      </c>
      <c r="BL159" s="21" t="s">
        <v>163</v>
      </c>
      <c r="BM159" s="21" t="s">
        <v>2388</v>
      </c>
    </row>
    <row r="160" spans="2:65" s="10" customFormat="1" ht="25.5" customHeight="1">
      <c r="B160" s="154"/>
      <c r="C160" s="155"/>
      <c r="D160" s="155"/>
      <c r="E160" s="156" t="s">
        <v>5</v>
      </c>
      <c r="F160" s="257" t="s">
        <v>2389</v>
      </c>
      <c r="G160" s="258"/>
      <c r="H160" s="258"/>
      <c r="I160" s="258"/>
      <c r="J160" s="155"/>
      <c r="K160" s="157">
        <v>1.25</v>
      </c>
      <c r="L160" s="155"/>
      <c r="M160" s="155"/>
      <c r="N160" s="155"/>
      <c r="O160" s="155"/>
      <c r="P160" s="155"/>
      <c r="Q160" s="155"/>
      <c r="R160" s="158"/>
      <c r="T160" s="159"/>
      <c r="U160" s="155"/>
      <c r="V160" s="155"/>
      <c r="W160" s="155"/>
      <c r="X160" s="155"/>
      <c r="Y160" s="155"/>
      <c r="Z160" s="155"/>
      <c r="AA160" s="160"/>
      <c r="AT160" s="161" t="s">
        <v>371</v>
      </c>
      <c r="AU160" s="161" t="s">
        <v>130</v>
      </c>
      <c r="AV160" s="10" t="s">
        <v>130</v>
      </c>
      <c r="AW160" s="10" t="s">
        <v>30</v>
      </c>
      <c r="AX160" s="10" t="s">
        <v>80</v>
      </c>
      <c r="AY160" s="161" t="s">
        <v>164</v>
      </c>
    </row>
    <row r="161" spans="2:65" s="1" customFormat="1" ht="16.5" customHeight="1">
      <c r="B161" s="140"/>
      <c r="C161" s="141" t="s">
        <v>274</v>
      </c>
      <c r="D161" s="141" t="s">
        <v>165</v>
      </c>
      <c r="E161" s="142" t="s">
        <v>2390</v>
      </c>
      <c r="F161" s="224" t="s">
        <v>2391</v>
      </c>
      <c r="G161" s="224"/>
      <c r="H161" s="224"/>
      <c r="I161" s="224"/>
      <c r="J161" s="143" t="s">
        <v>368</v>
      </c>
      <c r="K161" s="144">
        <v>1.5840000000000001</v>
      </c>
      <c r="L161" s="225">
        <v>0</v>
      </c>
      <c r="M161" s="225"/>
      <c r="N161" s="225">
        <f>ROUND(L161*K161,2)</f>
        <v>0</v>
      </c>
      <c r="O161" s="225"/>
      <c r="P161" s="225"/>
      <c r="Q161" s="225"/>
      <c r="R161" s="145"/>
      <c r="T161" s="146" t="s">
        <v>5</v>
      </c>
      <c r="U161" s="43" t="s">
        <v>37</v>
      </c>
      <c r="V161" s="147">
        <v>0.3</v>
      </c>
      <c r="W161" s="147">
        <f>V161*K161</f>
        <v>0.47520000000000001</v>
      </c>
      <c r="X161" s="147">
        <v>2.47E-3</v>
      </c>
      <c r="Y161" s="147">
        <f>X161*K161</f>
        <v>3.9124800000000003E-3</v>
      </c>
      <c r="Z161" s="147">
        <v>0</v>
      </c>
      <c r="AA161" s="148">
        <f>Z161*K161</f>
        <v>0</v>
      </c>
      <c r="AR161" s="21" t="s">
        <v>163</v>
      </c>
      <c r="AT161" s="21" t="s">
        <v>165</v>
      </c>
      <c r="AU161" s="21" t="s">
        <v>130</v>
      </c>
      <c r="AY161" s="21" t="s">
        <v>164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1" t="s">
        <v>80</v>
      </c>
      <c r="BK161" s="149">
        <f>ROUND(L161*K161,2)</f>
        <v>0</v>
      </c>
      <c r="BL161" s="21" t="s">
        <v>163</v>
      </c>
      <c r="BM161" s="21" t="s">
        <v>2392</v>
      </c>
    </row>
    <row r="162" spans="2:65" s="10" customFormat="1" ht="16.5" customHeight="1">
      <c r="B162" s="154"/>
      <c r="C162" s="155"/>
      <c r="D162" s="155"/>
      <c r="E162" s="156" t="s">
        <v>5</v>
      </c>
      <c r="F162" s="257" t="s">
        <v>2393</v>
      </c>
      <c r="G162" s="258"/>
      <c r="H162" s="258"/>
      <c r="I162" s="258"/>
      <c r="J162" s="155"/>
      <c r="K162" s="157">
        <v>1.5840000000000001</v>
      </c>
      <c r="L162" s="155"/>
      <c r="M162" s="155"/>
      <c r="N162" s="155"/>
      <c r="O162" s="155"/>
      <c r="P162" s="155"/>
      <c r="Q162" s="155"/>
      <c r="R162" s="158"/>
      <c r="T162" s="159"/>
      <c r="U162" s="155"/>
      <c r="V162" s="155"/>
      <c r="W162" s="155"/>
      <c r="X162" s="155"/>
      <c r="Y162" s="155"/>
      <c r="Z162" s="155"/>
      <c r="AA162" s="160"/>
      <c r="AT162" s="161" t="s">
        <v>371</v>
      </c>
      <c r="AU162" s="161" t="s">
        <v>130</v>
      </c>
      <c r="AV162" s="10" t="s">
        <v>130</v>
      </c>
      <c r="AW162" s="10" t="s">
        <v>30</v>
      </c>
      <c r="AX162" s="10" t="s">
        <v>80</v>
      </c>
      <c r="AY162" s="161" t="s">
        <v>164</v>
      </c>
    </row>
    <row r="163" spans="2:65" s="1" customFormat="1" ht="16.5" customHeight="1">
      <c r="B163" s="140"/>
      <c r="C163" s="141" t="s">
        <v>278</v>
      </c>
      <c r="D163" s="141" t="s">
        <v>165</v>
      </c>
      <c r="E163" s="142" t="s">
        <v>2394</v>
      </c>
      <c r="F163" s="224" t="s">
        <v>2395</v>
      </c>
      <c r="G163" s="224"/>
      <c r="H163" s="224"/>
      <c r="I163" s="224"/>
      <c r="J163" s="143" t="s">
        <v>368</v>
      </c>
      <c r="K163" s="144">
        <v>1.5840000000000001</v>
      </c>
      <c r="L163" s="225">
        <v>0</v>
      </c>
      <c r="M163" s="225"/>
      <c r="N163" s="225">
        <f>ROUND(L163*K163,2)</f>
        <v>0</v>
      </c>
      <c r="O163" s="225"/>
      <c r="P163" s="225"/>
      <c r="Q163" s="225"/>
      <c r="R163" s="145"/>
      <c r="T163" s="146" t="s">
        <v>5</v>
      </c>
      <c r="U163" s="43" t="s">
        <v>37</v>
      </c>
      <c r="V163" s="147">
        <v>0.152</v>
      </c>
      <c r="W163" s="147">
        <f>V163*K163</f>
        <v>0.24076800000000001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1" t="s">
        <v>163</v>
      </c>
      <c r="AT163" s="21" t="s">
        <v>165</v>
      </c>
      <c r="AU163" s="21" t="s">
        <v>130</v>
      </c>
      <c r="AY163" s="21" t="s">
        <v>164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1" t="s">
        <v>80</v>
      </c>
      <c r="BK163" s="149">
        <f>ROUND(L163*K163,2)</f>
        <v>0</v>
      </c>
      <c r="BL163" s="21" t="s">
        <v>163</v>
      </c>
      <c r="BM163" s="21" t="s">
        <v>2396</v>
      </c>
    </row>
    <row r="164" spans="2:65" s="10" customFormat="1" ht="16.5" customHeight="1">
      <c r="B164" s="154"/>
      <c r="C164" s="155"/>
      <c r="D164" s="155"/>
      <c r="E164" s="156" t="s">
        <v>5</v>
      </c>
      <c r="F164" s="257" t="s">
        <v>2393</v>
      </c>
      <c r="G164" s="258"/>
      <c r="H164" s="258"/>
      <c r="I164" s="258"/>
      <c r="J164" s="155"/>
      <c r="K164" s="157">
        <v>1.5840000000000001</v>
      </c>
      <c r="L164" s="155"/>
      <c r="M164" s="155"/>
      <c r="N164" s="155"/>
      <c r="O164" s="155"/>
      <c r="P164" s="155"/>
      <c r="Q164" s="155"/>
      <c r="R164" s="158"/>
      <c r="T164" s="159"/>
      <c r="U164" s="155"/>
      <c r="V164" s="155"/>
      <c r="W164" s="155"/>
      <c r="X164" s="155"/>
      <c r="Y164" s="155"/>
      <c r="Z164" s="155"/>
      <c r="AA164" s="160"/>
      <c r="AT164" s="161" t="s">
        <v>371</v>
      </c>
      <c r="AU164" s="161" t="s">
        <v>130</v>
      </c>
      <c r="AV164" s="10" t="s">
        <v>130</v>
      </c>
      <c r="AW164" s="10" t="s">
        <v>30</v>
      </c>
      <c r="AX164" s="10" t="s">
        <v>80</v>
      </c>
      <c r="AY164" s="161" t="s">
        <v>164</v>
      </c>
    </row>
    <row r="165" spans="2:65" s="1" customFormat="1" ht="25.5" customHeight="1">
      <c r="B165" s="140"/>
      <c r="C165" s="141" t="s">
        <v>227</v>
      </c>
      <c r="D165" s="141" t="s">
        <v>165</v>
      </c>
      <c r="E165" s="142" t="s">
        <v>2205</v>
      </c>
      <c r="F165" s="224" t="s">
        <v>2206</v>
      </c>
      <c r="G165" s="224"/>
      <c r="H165" s="224"/>
      <c r="I165" s="224"/>
      <c r="J165" s="143" t="s">
        <v>511</v>
      </c>
      <c r="K165" s="144">
        <v>4.7E-2</v>
      </c>
      <c r="L165" s="225">
        <v>0</v>
      </c>
      <c r="M165" s="225"/>
      <c r="N165" s="225">
        <f>ROUND(L165*K165,2)</f>
        <v>0</v>
      </c>
      <c r="O165" s="225"/>
      <c r="P165" s="225"/>
      <c r="Q165" s="225"/>
      <c r="R165" s="145"/>
      <c r="T165" s="146" t="s">
        <v>5</v>
      </c>
      <c r="U165" s="43" t="s">
        <v>37</v>
      </c>
      <c r="V165" s="147">
        <v>15.231</v>
      </c>
      <c r="W165" s="147">
        <f>V165*K165</f>
        <v>0.71585699999999997</v>
      </c>
      <c r="X165" s="147">
        <v>1.0525899999999999</v>
      </c>
      <c r="Y165" s="147">
        <f>X165*K165</f>
        <v>4.9471729999999998E-2</v>
      </c>
      <c r="Z165" s="147">
        <v>0</v>
      </c>
      <c r="AA165" s="148">
        <f>Z165*K165</f>
        <v>0</v>
      </c>
      <c r="AR165" s="21" t="s">
        <v>163</v>
      </c>
      <c r="AT165" s="21" t="s">
        <v>165</v>
      </c>
      <c r="AU165" s="21" t="s">
        <v>130</v>
      </c>
      <c r="AY165" s="21" t="s">
        <v>164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1" t="s">
        <v>80</v>
      </c>
      <c r="BK165" s="149">
        <f>ROUND(L165*K165,2)</f>
        <v>0</v>
      </c>
      <c r="BL165" s="21" t="s">
        <v>163</v>
      </c>
      <c r="BM165" s="21" t="s">
        <v>2397</v>
      </c>
    </row>
    <row r="166" spans="2:65" s="10" customFormat="1" ht="38.25" customHeight="1">
      <c r="B166" s="154"/>
      <c r="C166" s="155"/>
      <c r="D166" s="155"/>
      <c r="E166" s="156" t="s">
        <v>5</v>
      </c>
      <c r="F166" s="257" t="s">
        <v>2398</v>
      </c>
      <c r="G166" s="258"/>
      <c r="H166" s="258"/>
      <c r="I166" s="258"/>
      <c r="J166" s="155"/>
      <c r="K166" s="157">
        <v>4.7E-2</v>
      </c>
      <c r="L166" s="155"/>
      <c r="M166" s="155"/>
      <c r="N166" s="155"/>
      <c r="O166" s="155"/>
      <c r="P166" s="155"/>
      <c r="Q166" s="155"/>
      <c r="R166" s="158"/>
      <c r="T166" s="159"/>
      <c r="U166" s="155"/>
      <c r="V166" s="155"/>
      <c r="W166" s="155"/>
      <c r="X166" s="155"/>
      <c r="Y166" s="155"/>
      <c r="Z166" s="155"/>
      <c r="AA166" s="160"/>
      <c r="AT166" s="161" t="s">
        <v>371</v>
      </c>
      <c r="AU166" s="161" t="s">
        <v>130</v>
      </c>
      <c r="AV166" s="10" t="s">
        <v>130</v>
      </c>
      <c r="AW166" s="10" t="s">
        <v>30</v>
      </c>
      <c r="AX166" s="10" t="s">
        <v>80</v>
      </c>
      <c r="AY166" s="161" t="s">
        <v>164</v>
      </c>
    </row>
    <row r="167" spans="2:65" s="9" customFormat="1" ht="29.85" customHeight="1">
      <c r="B167" s="129"/>
      <c r="C167" s="130"/>
      <c r="D167" s="139" t="s">
        <v>1153</v>
      </c>
      <c r="E167" s="139"/>
      <c r="F167" s="139"/>
      <c r="G167" s="139"/>
      <c r="H167" s="139"/>
      <c r="I167" s="139"/>
      <c r="J167" s="139"/>
      <c r="K167" s="139"/>
      <c r="L167" s="139"/>
      <c r="M167" s="139"/>
      <c r="N167" s="230">
        <f>BK167</f>
        <v>0</v>
      </c>
      <c r="O167" s="231"/>
      <c r="P167" s="231"/>
      <c r="Q167" s="231"/>
      <c r="R167" s="132"/>
      <c r="T167" s="133"/>
      <c r="U167" s="130"/>
      <c r="V167" s="130"/>
      <c r="W167" s="134">
        <f>SUM(W168:W171)</f>
        <v>5.1780329999999992</v>
      </c>
      <c r="X167" s="130"/>
      <c r="Y167" s="134">
        <f>SUM(Y168:Y171)</f>
        <v>6.2837453699999992</v>
      </c>
      <c r="Z167" s="130"/>
      <c r="AA167" s="135">
        <f>SUM(AA168:AA171)</f>
        <v>0</v>
      </c>
      <c r="AR167" s="136" t="s">
        <v>80</v>
      </c>
      <c r="AT167" s="137" t="s">
        <v>71</v>
      </c>
      <c r="AU167" s="137" t="s">
        <v>80</v>
      </c>
      <c r="AY167" s="136" t="s">
        <v>164</v>
      </c>
      <c r="BK167" s="138">
        <f>SUM(BK168:BK171)</f>
        <v>0</v>
      </c>
    </row>
    <row r="168" spans="2:65" s="1" customFormat="1" ht="25.5" customHeight="1">
      <c r="B168" s="140"/>
      <c r="C168" s="141" t="s">
        <v>239</v>
      </c>
      <c r="D168" s="141" t="s">
        <v>165</v>
      </c>
      <c r="E168" s="142" t="s">
        <v>2399</v>
      </c>
      <c r="F168" s="224" t="s">
        <v>2400</v>
      </c>
      <c r="G168" s="224"/>
      <c r="H168" s="224"/>
      <c r="I168" s="224"/>
      <c r="J168" s="143" t="s">
        <v>417</v>
      </c>
      <c r="K168" s="144">
        <v>2.5</v>
      </c>
      <c r="L168" s="225">
        <v>0</v>
      </c>
      <c r="M168" s="225"/>
      <c r="N168" s="225">
        <f>ROUND(L168*K168,2)</f>
        <v>0</v>
      </c>
      <c r="O168" s="225"/>
      <c r="P168" s="225"/>
      <c r="Q168" s="225"/>
      <c r="R168" s="145"/>
      <c r="T168" s="146" t="s">
        <v>5</v>
      </c>
      <c r="U168" s="43" t="s">
        <v>37</v>
      </c>
      <c r="V168" s="147">
        <v>1.2</v>
      </c>
      <c r="W168" s="147">
        <f>V168*K168</f>
        <v>3</v>
      </c>
      <c r="X168" s="147">
        <v>2.45329</v>
      </c>
      <c r="Y168" s="147">
        <f>X168*K168</f>
        <v>6.1332249999999995</v>
      </c>
      <c r="Z168" s="147">
        <v>0</v>
      </c>
      <c r="AA168" s="148">
        <f>Z168*K168</f>
        <v>0</v>
      </c>
      <c r="AR168" s="21" t="s">
        <v>163</v>
      </c>
      <c r="AT168" s="21" t="s">
        <v>165</v>
      </c>
      <c r="AU168" s="21" t="s">
        <v>130</v>
      </c>
      <c r="AY168" s="21" t="s">
        <v>164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1" t="s">
        <v>80</v>
      </c>
      <c r="BK168" s="149">
        <f>ROUND(L168*K168,2)</f>
        <v>0</v>
      </c>
      <c r="BL168" s="21" t="s">
        <v>163</v>
      </c>
      <c r="BM168" s="21" t="s">
        <v>2401</v>
      </c>
    </row>
    <row r="169" spans="2:65" s="10" customFormat="1" ht="25.5" customHeight="1">
      <c r="B169" s="154"/>
      <c r="C169" s="155"/>
      <c r="D169" s="155"/>
      <c r="E169" s="156" t="s">
        <v>5</v>
      </c>
      <c r="F169" s="257" t="s">
        <v>2402</v>
      </c>
      <c r="G169" s="258"/>
      <c r="H169" s="258"/>
      <c r="I169" s="258"/>
      <c r="J169" s="155"/>
      <c r="K169" s="157">
        <v>2.5</v>
      </c>
      <c r="L169" s="155"/>
      <c r="M169" s="155"/>
      <c r="N169" s="155"/>
      <c r="O169" s="155"/>
      <c r="P169" s="155"/>
      <c r="Q169" s="155"/>
      <c r="R169" s="158"/>
      <c r="T169" s="159"/>
      <c r="U169" s="155"/>
      <c r="V169" s="155"/>
      <c r="W169" s="155"/>
      <c r="X169" s="155"/>
      <c r="Y169" s="155"/>
      <c r="Z169" s="155"/>
      <c r="AA169" s="160"/>
      <c r="AT169" s="161" t="s">
        <v>371</v>
      </c>
      <c r="AU169" s="161" t="s">
        <v>130</v>
      </c>
      <c r="AV169" s="10" t="s">
        <v>130</v>
      </c>
      <c r="AW169" s="10" t="s">
        <v>30</v>
      </c>
      <c r="AX169" s="10" t="s">
        <v>80</v>
      </c>
      <c r="AY169" s="161" t="s">
        <v>164</v>
      </c>
    </row>
    <row r="170" spans="2:65" s="1" customFormat="1" ht="25.5" customHeight="1">
      <c r="B170" s="140"/>
      <c r="C170" s="141" t="s">
        <v>243</v>
      </c>
      <c r="D170" s="141" t="s">
        <v>165</v>
      </c>
      <c r="E170" s="142" t="s">
        <v>2007</v>
      </c>
      <c r="F170" s="224" t="s">
        <v>2008</v>
      </c>
      <c r="G170" s="224"/>
      <c r="H170" s="224"/>
      <c r="I170" s="224"/>
      <c r="J170" s="143" t="s">
        <v>511</v>
      </c>
      <c r="K170" s="144">
        <v>0.14299999999999999</v>
      </c>
      <c r="L170" s="225">
        <v>0</v>
      </c>
      <c r="M170" s="225"/>
      <c r="N170" s="225">
        <f>ROUND(L170*K170,2)</f>
        <v>0</v>
      </c>
      <c r="O170" s="225"/>
      <c r="P170" s="225"/>
      <c r="Q170" s="225"/>
      <c r="R170" s="145"/>
      <c r="T170" s="146" t="s">
        <v>5</v>
      </c>
      <c r="U170" s="43" t="s">
        <v>37</v>
      </c>
      <c r="V170" s="147">
        <v>15.231</v>
      </c>
      <c r="W170" s="147">
        <f>V170*K170</f>
        <v>2.1780329999999997</v>
      </c>
      <c r="X170" s="147">
        <v>1.0525899999999999</v>
      </c>
      <c r="Y170" s="147">
        <f>X170*K170</f>
        <v>0.15052036999999999</v>
      </c>
      <c r="Z170" s="147">
        <v>0</v>
      </c>
      <c r="AA170" s="148">
        <f>Z170*K170</f>
        <v>0</v>
      </c>
      <c r="AR170" s="21" t="s">
        <v>163</v>
      </c>
      <c r="AT170" s="21" t="s">
        <v>165</v>
      </c>
      <c r="AU170" s="21" t="s">
        <v>130</v>
      </c>
      <c r="AY170" s="21" t="s">
        <v>164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1" t="s">
        <v>80</v>
      </c>
      <c r="BK170" s="149">
        <f>ROUND(L170*K170,2)</f>
        <v>0</v>
      </c>
      <c r="BL170" s="21" t="s">
        <v>163</v>
      </c>
      <c r="BM170" s="21" t="s">
        <v>2403</v>
      </c>
    </row>
    <row r="171" spans="2:65" s="10" customFormat="1" ht="25.5" customHeight="1">
      <c r="B171" s="154"/>
      <c r="C171" s="155"/>
      <c r="D171" s="155"/>
      <c r="E171" s="156" t="s">
        <v>5</v>
      </c>
      <c r="F171" s="257" t="s">
        <v>2404</v>
      </c>
      <c r="G171" s="258"/>
      <c r="H171" s="258"/>
      <c r="I171" s="258"/>
      <c r="J171" s="155"/>
      <c r="K171" s="157">
        <v>0.14299999999999999</v>
      </c>
      <c r="L171" s="155"/>
      <c r="M171" s="155"/>
      <c r="N171" s="155"/>
      <c r="O171" s="155"/>
      <c r="P171" s="155"/>
      <c r="Q171" s="155"/>
      <c r="R171" s="158"/>
      <c r="T171" s="159"/>
      <c r="U171" s="155"/>
      <c r="V171" s="155"/>
      <c r="W171" s="155"/>
      <c r="X171" s="155"/>
      <c r="Y171" s="155"/>
      <c r="Z171" s="155"/>
      <c r="AA171" s="160"/>
      <c r="AT171" s="161" t="s">
        <v>371</v>
      </c>
      <c r="AU171" s="161" t="s">
        <v>130</v>
      </c>
      <c r="AV171" s="10" t="s">
        <v>130</v>
      </c>
      <c r="AW171" s="10" t="s">
        <v>30</v>
      </c>
      <c r="AX171" s="10" t="s">
        <v>80</v>
      </c>
      <c r="AY171" s="161" t="s">
        <v>164</v>
      </c>
    </row>
    <row r="172" spans="2:65" s="9" customFormat="1" ht="29.85" customHeight="1">
      <c r="B172" s="129"/>
      <c r="C172" s="130"/>
      <c r="D172" s="139" t="s">
        <v>360</v>
      </c>
      <c r="E172" s="139"/>
      <c r="F172" s="139"/>
      <c r="G172" s="139"/>
      <c r="H172" s="139"/>
      <c r="I172" s="139"/>
      <c r="J172" s="139"/>
      <c r="K172" s="139"/>
      <c r="L172" s="139"/>
      <c r="M172" s="139"/>
      <c r="N172" s="230">
        <f>BK172</f>
        <v>0</v>
      </c>
      <c r="O172" s="231"/>
      <c r="P172" s="231"/>
      <c r="Q172" s="231"/>
      <c r="R172" s="132"/>
      <c r="T172" s="133"/>
      <c r="U172" s="130"/>
      <c r="V172" s="130"/>
      <c r="W172" s="134">
        <f>SUM(W173:W184)</f>
        <v>7.559577</v>
      </c>
      <c r="X172" s="130"/>
      <c r="Y172" s="134">
        <f>SUM(Y173:Y184)</f>
        <v>2.0239217300000001</v>
      </c>
      <c r="Z172" s="130"/>
      <c r="AA172" s="135">
        <f>SUM(AA173:AA184)</f>
        <v>0</v>
      </c>
      <c r="AR172" s="136" t="s">
        <v>80</v>
      </c>
      <c r="AT172" s="137" t="s">
        <v>71</v>
      </c>
      <c r="AU172" s="137" t="s">
        <v>80</v>
      </c>
      <c r="AY172" s="136" t="s">
        <v>164</v>
      </c>
      <c r="BK172" s="138">
        <f>SUM(BK173:BK184)</f>
        <v>0</v>
      </c>
    </row>
    <row r="173" spans="2:65" s="1" customFormat="1" ht="16.5" customHeight="1">
      <c r="B173" s="140"/>
      <c r="C173" s="141" t="s">
        <v>250</v>
      </c>
      <c r="D173" s="141" t="s">
        <v>165</v>
      </c>
      <c r="E173" s="142" t="s">
        <v>2405</v>
      </c>
      <c r="F173" s="224" t="s">
        <v>2406</v>
      </c>
      <c r="G173" s="224"/>
      <c r="H173" s="224"/>
      <c r="I173" s="224"/>
      <c r="J173" s="143" t="s">
        <v>417</v>
      </c>
      <c r="K173" s="144">
        <v>0.8</v>
      </c>
      <c r="L173" s="225">
        <v>0</v>
      </c>
      <c r="M173" s="225"/>
      <c r="N173" s="225">
        <f>ROUND(L173*K173,2)</f>
        <v>0</v>
      </c>
      <c r="O173" s="225"/>
      <c r="P173" s="225"/>
      <c r="Q173" s="225"/>
      <c r="R173" s="145"/>
      <c r="T173" s="146" t="s">
        <v>5</v>
      </c>
      <c r="U173" s="43" t="s">
        <v>37</v>
      </c>
      <c r="V173" s="147">
        <v>1.224</v>
      </c>
      <c r="W173" s="147">
        <f>V173*K173</f>
        <v>0.97920000000000007</v>
      </c>
      <c r="X173" s="147">
        <v>2.45343</v>
      </c>
      <c r="Y173" s="147">
        <f>X173*K173</f>
        <v>1.962744</v>
      </c>
      <c r="Z173" s="147">
        <v>0</v>
      </c>
      <c r="AA173" s="148">
        <f>Z173*K173</f>
        <v>0</v>
      </c>
      <c r="AR173" s="21" t="s">
        <v>163</v>
      </c>
      <c r="AT173" s="21" t="s">
        <v>165</v>
      </c>
      <c r="AU173" s="21" t="s">
        <v>130</v>
      </c>
      <c r="AY173" s="21" t="s">
        <v>164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1" t="s">
        <v>80</v>
      </c>
      <c r="BK173" s="149">
        <f>ROUND(L173*K173,2)</f>
        <v>0</v>
      </c>
      <c r="BL173" s="21" t="s">
        <v>163</v>
      </c>
      <c r="BM173" s="21" t="s">
        <v>2407</v>
      </c>
    </row>
    <row r="174" spans="2:65" s="10" customFormat="1" ht="25.5" customHeight="1">
      <c r="B174" s="154"/>
      <c r="C174" s="155"/>
      <c r="D174" s="155"/>
      <c r="E174" s="156" t="s">
        <v>5</v>
      </c>
      <c r="F174" s="257" t="s">
        <v>2408</v>
      </c>
      <c r="G174" s="258"/>
      <c r="H174" s="258"/>
      <c r="I174" s="258"/>
      <c r="J174" s="155"/>
      <c r="K174" s="157">
        <v>0.8</v>
      </c>
      <c r="L174" s="155"/>
      <c r="M174" s="155"/>
      <c r="N174" s="155"/>
      <c r="O174" s="155"/>
      <c r="P174" s="155"/>
      <c r="Q174" s="155"/>
      <c r="R174" s="158"/>
      <c r="T174" s="159"/>
      <c r="U174" s="155"/>
      <c r="V174" s="155"/>
      <c r="W174" s="155"/>
      <c r="X174" s="155"/>
      <c r="Y174" s="155"/>
      <c r="Z174" s="155"/>
      <c r="AA174" s="160"/>
      <c r="AT174" s="161" t="s">
        <v>371</v>
      </c>
      <c r="AU174" s="161" t="s">
        <v>130</v>
      </c>
      <c r="AV174" s="10" t="s">
        <v>130</v>
      </c>
      <c r="AW174" s="10" t="s">
        <v>30</v>
      </c>
      <c r="AX174" s="10" t="s">
        <v>80</v>
      </c>
      <c r="AY174" s="161" t="s">
        <v>164</v>
      </c>
    </row>
    <row r="175" spans="2:65" s="1" customFormat="1" ht="25.5" customHeight="1">
      <c r="B175" s="140"/>
      <c r="C175" s="141" t="s">
        <v>254</v>
      </c>
      <c r="D175" s="141" t="s">
        <v>165</v>
      </c>
      <c r="E175" s="142" t="s">
        <v>2409</v>
      </c>
      <c r="F175" s="224" t="s">
        <v>2410</v>
      </c>
      <c r="G175" s="224"/>
      <c r="H175" s="224"/>
      <c r="I175" s="224"/>
      <c r="J175" s="143" t="s">
        <v>368</v>
      </c>
      <c r="K175" s="144">
        <v>6.97</v>
      </c>
      <c r="L175" s="225">
        <v>0</v>
      </c>
      <c r="M175" s="225"/>
      <c r="N175" s="225">
        <f>ROUND(L175*K175,2)</f>
        <v>0</v>
      </c>
      <c r="O175" s="225"/>
      <c r="P175" s="225"/>
      <c r="Q175" s="225"/>
      <c r="R175" s="145"/>
      <c r="T175" s="146" t="s">
        <v>5</v>
      </c>
      <c r="U175" s="43" t="s">
        <v>37</v>
      </c>
      <c r="V175" s="147">
        <v>0.377</v>
      </c>
      <c r="W175" s="147">
        <f>V175*K175</f>
        <v>2.6276899999999999</v>
      </c>
      <c r="X175" s="147">
        <v>5.3299999999999997E-3</v>
      </c>
      <c r="Y175" s="147">
        <f>X175*K175</f>
        <v>3.7150099999999998E-2</v>
      </c>
      <c r="Z175" s="147">
        <v>0</v>
      </c>
      <c r="AA175" s="148">
        <f>Z175*K175</f>
        <v>0</v>
      </c>
      <c r="AR175" s="21" t="s">
        <v>163</v>
      </c>
      <c r="AT175" s="21" t="s">
        <v>165</v>
      </c>
      <c r="AU175" s="21" t="s">
        <v>130</v>
      </c>
      <c r="AY175" s="21" t="s">
        <v>164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1" t="s">
        <v>80</v>
      </c>
      <c r="BK175" s="149">
        <f>ROUND(L175*K175,2)</f>
        <v>0</v>
      </c>
      <c r="BL175" s="21" t="s">
        <v>163</v>
      </c>
      <c r="BM175" s="21" t="s">
        <v>2411</v>
      </c>
    </row>
    <row r="176" spans="2:65" s="10" customFormat="1" ht="16.5" customHeight="1">
      <c r="B176" s="154"/>
      <c r="C176" s="155"/>
      <c r="D176" s="155"/>
      <c r="E176" s="156" t="s">
        <v>5</v>
      </c>
      <c r="F176" s="257" t="s">
        <v>2412</v>
      </c>
      <c r="G176" s="258"/>
      <c r="H176" s="258"/>
      <c r="I176" s="258"/>
      <c r="J176" s="155"/>
      <c r="K176" s="157">
        <v>6.97</v>
      </c>
      <c r="L176" s="155"/>
      <c r="M176" s="155"/>
      <c r="N176" s="155"/>
      <c r="O176" s="155"/>
      <c r="P176" s="155"/>
      <c r="Q176" s="155"/>
      <c r="R176" s="158"/>
      <c r="T176" s="159"/>
      <c r="U176" s="155"/>
      <c r="V176" s="155"/>
      <c r="W176" s="155"/>
      <c r="X176" s="155"/>
      <c r="Y176" s="155"/>
      <c r="Z176" s="155"/>
      <c r="AA176" s="160"/>
      <c r="AT176" s="161" t="s">
        <v>371</v>
      </c>
      <c r="AU176" s="161" t="s">
        <v>130</v>
      </c>
      <c r="AV176" s="10" t="s">
        <v>130</v>
      </c>
      <c r="AW176" s="10" t="s">
        <v>30</v>
      </c>
      <c r="AX176" s="10" t="s">
        <v>80</v>
      </c>
      <c r="AY176" s="161" t="s">
        <v>164</v>
      </c>
    </row>
    <row r="177" spans="2:65" s="1" customFormat="1" ht="25.5" customHeight="1">
      <c r="B177" s="140"/>
      <c r="C177" s="141" t="s">
        <v>258</v>
      </c>
      <c r="D177" s="141" t="s">
        <v>165</v>
      </c>
      <c r="E177" s="142" t="s">
        <v>2413</v>
      </c>
      <c r="F177" s="224" t="s">
        <v>2414</v>
      </c>
      <c r="G177" s="224"/>
      <c r="H177" s="224"/>
      <c r="I177" s="224"/>
      <c r="J177" s="143" t="s">
        <v>368</v>
      </c>
      <c r="K177" s="144">
        <v>6.97</v>
      </c>
      <c r="L177" s="225">
        <v>0</v>
      </c>
      <c r="M177" s="225"/>
      <c r="N177" s="225">
        <f>ROUND(L177*K177,2)</f>
        <v>0</v>
      </c>
      <c r="O177" s="225"/>
      <c r="P177" s="225"/>
      <c r="Q177" s="225"/>
      <c r="R177" s="145"/>
      <c r="T177" s="146" t="s">
        <v>5</v>
      </c>
      <c r="U177" s="43" t="s">
        <v>37</v>
      </c>
      <c r="V177" s="147">
        <v>0.22500000000000001</v>
      </c>
      <c r="W177" s="147">
        <f>V177*K177</f>
        <v>1.5682499999999999</v>
      </c>
      <c r="X177" s="147">
        <v>0</v>
      </c>
      <c r="Y177" s="147">
        <f>X177*K177</f>
        <v>0</v>
      </c>
      <c r="Z177" s="147">
        <v>0</v>
      </c>
      <c r="AA177" s="148">
        <f>Z177*K177</f>
        <v>0</v>
      </c>
      <c r="AR177" s="21" t="s">
        <v>163</v>
      </c>
      <c r="AT177" s="21" t="s">
        <v>165</v>
      </c>
      <c r="AU177" s="21" t="s">
        <v>130</v>
      </c>
      <c r="AY177" s="21" t="s">
        <v>164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1" t="s">
        <v>80</v>
      </c>
      <c r="BK177" s="149">
        <f>ROUND(L177*K177,2)</f>
        <v>0</v>
      </c>
      <c r="BL177" s="21" t="s">
        <v>163</v>
      </c>
      <c r="BM177" s="21" t="s">
        <v>2415</v>
      </c>
    </row>
    <row r="178" spans="2:65" s="10" customFormat="1" ht="16.5" customHeight="1">
      <c r="B178" s="154"/>
      <c r="C178" s="155"/>
      <c r="D178" s="155"/>
      <c r="E178" s="156" t="s">
        <v>5</v>
      </c>
      <c r="F178" s="257" t="s">
        <v>2412</v>
      </c>
      <c r="G178" s="258"/>
      <c r="H178" s="258"/>
      <c r="I178" s="258"/>
      <c r="J178" s="155"/>
      <c r="K178" s="157">
        <v>6.97</v>
      </c>
      <c r="L178" s="155"/>
      <c r="M178" s="155"/>
      <c r="N178" s="155"/>
      <c r="O178" s="155"/>
      <c r="P178" s="155"/>
      <c r="Q178" s="155"/>
      <c r="R178" s="158"/>
      <c r="T178" s="159"/>
      <c r="U178" s="155"/>
      <c r="V178" s="155"/>
      <c r="W178" s="155"/>
      <c r="X178" s="155"/>
      <c r="Y178" s="155"/>
      <c r="Z178" s="155"/>
      <c r="AA178" s="160"/>
      <c r="AT178" s="161" t="s">
        <v>371</v>
      </c>
      <c r="AU178" s="161" t="s">
        <v>130</v>
      </c>
      <c r="AV178" s="10" t="s">
        <v>130</v>
      </c>
      <c r="AW178" s="10" t="s">
        <v>30</v>
      </c>
      <c r="AX178" s="10" t="s">
        <v>80</v>
      </c>
      <c r="AY178" s="161" t="s">
        <v>164</v>
      </c>
    </row>
    <row r="179" spans="2:65" s="1" customFormat="1" ht="25.5" customHeight="1">
      <c r="B179" s="140"/>
      <c r="C179" s="141" t="s">
        <v>286</v>
      </c>
      <c r="D179" s="141" t="s">
        <v>165</v>
      </c>
      <c r="E179" s="142" t="s">
        <v>2416</v>
      </c>
      <c r="F179" s="224" t="s">
        <v>2417</v>
      </c>
      <c r="G179" s="224"/>
      <c r="H179" s="224"/>
      <c r="I179" s="224"/>
      <c r="J179" s="143" t="s">
        <v>368</v>
      </c>
      <c r="K179" s="144">
        <v>6.97</v>
      </c>
      <c r="L179" s="225">
        <v>0</v>
      </c>
      <c r="M179" s="225"/>
      <c r="N179" s="225">
        <f>ROUND(L179*K179,2)</f>
        <v>0</v>
      </c>
      <c r="O179" s="225"/>
      <c r="P179" s="225"/>
      <c r="Q179" s="225"/>
      <c r="R179" s="145"/>
      <c r="T179" s="146" t="s">
        <v>5</v>
      </c>
      <c r="U179" s="43" t="s">
        <v>37</v>
      </c>
      <c r="V179" s="147">
        <v>0.2</v>
      </c>
      <c r="W179" s="147">
        <f>V179*K179</f>
        <v>1.3940000000000001</v>
      </c>
      <c r="X179" s="147">
        <v>8.8000000000000003E-4</v>
      </c>
      <c r="Y179" s="147">
        <f>X179*K179</f>
        <v>6.1336000000000003E-3</v>
      </c>
      <c r="Z179" s="147">
        <v>0</v>
      </c>
      <c r="AA179" s="148">
        <f>Z179*K179</f>
        <v>0</v>
      </c>
      <c r="AR179" s="21" t="s">
        <v>163</v>
      </c>
      <c r="AT179" s="21" t="s">
        <v>165</v>
      </c>
      <c r="AU179" s="21" t="s">
        <v>130</v>
      </c>
      <c r="AY179" s="21" t="s">
        <v>164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1" t="s">
        <v>80</v>
      </c>
      <c r="BK179" s="149">
        <f>ROUND(L179*K179,2)</f>
        <v>0</v>
      </c>
      <c r="BL179" s="21" t="s">
        <v>163</v>
      </c>
      <c r="BM179" s="21" t="s">
        <v>2418</v>
      </c>
    </row>
    <row r="180" spans="2:65" s="10" customFormat="1" ht="16.5" customHeight="1">
      <c r="B180" s="154"/>
      <c r="C180" s="155"/>
      <c r="D180" s="155"/>
      <c r="E180" s="156" t="s">
        <v>5</v>
      </c>
      <c r="F180" s="257" t="s">
        <v>2412</v>
      </c>
      <c r="G180" s="258"/>
      <c r="H180" s="258"/>
      <c r="I180" s="258"/>
      <c r="J180" s="155"/>
      <c r="K180" s="157">
        <v>6.97</v>
      </c>
      <c r="L180" s="155"/>
      <c r="M180" s="155"/>
      <c r="N180" s="155"/>
      <c r="O180" s="155"/>
      <c r="P180" s="155"/>
      <c r="Q180" s="155"/>
      <c r="R180" s="158"/>
      <c r="T180" s="159"/>
      <c r="U180" s="155"/>
      <c r="V180" s="155"/>
      <c r="W180" s="155"/>
      <c r="X180" s="155"/>
      <c r="Y180" s="155"/>
      <c r="Z180" s="155"/>
      <c r="AA180" s="160"/>
      <c r="AT180" s="161" t="s">
        <v>371</v>
      </c>
      <c r="AU180" s="161" t="s">
        <v>130</v>
      </c>
      <c r="AV180" s="10" t="s">
        <v>130</v>
      </c>
      <c r="AW180" s="10" t="s">
        <v>30</v>
      </c>
      <c r="AX180" s="10" t="s">
        <v>80</v>
      </c>
      <c r="AY180" s="161" t="s">
        <v>164</v>
      </c>
    </row>
    <row r="181" spans="2:65" s="1" customFormat="1" ht="25.5" customHeight="1">
      <c r="B181" s="140"/>
      <c r="C181" s="141" t="s">
        <v>290</v>
      </c>
      <c r="D181" s="141" t="s">
        <v>165</v>
      </c>
      <c r="E181" s="142" t="s">
        <v>2419</v>
      </c>
      <c r="F181" s="224" t="s">
        <v>2420</v>
      </c>
      <c r="G181" s="224"/>
      <c r="H181" s="224"/>
      <c r="I181" s="224"/>
      <c r="J181" s="143" t="s">
        <v>368</v>
      </c>
      <c r="K181" s="144">
        <v>6.97</v>
      </c>
      <c r="L181" s="225">
        <v>0</v>
      </c>
      <c r="M181" s="225"/>
      <c r="N181" s="225">
        <f>ROUND(L181*K181,2)</f>
        <v>0</v>
      </c>
      <c r="O181" s="225"/>
      <c r="P181" s="225"/>
      <c r="Q181" s="225"/>
      <c r="R181" s="145"/>
      <c r="T181" s="146" t="s">
        <v>5</v>
      </c>
      <c r="U181" s="43" t="s">
        <v>37</v>
      </c>
      <c r="V181" s="147">
        <v>0.105</v>
      </c>
      <c r="W181" s="147">
        <f>V181*K181</f>
        <v>0.73185</v>
      </c>
      <c r="X181" s="147">
        <v>0</v>
      </c>
      <c r="Y181" s="147">
        <f>X181*K181</f>
        <v>0</v>
      </c>
      <c r="Z181" s="147">
        <v>0</v>
      </c>
      <c r="AA181" s="148">
        <f>Z181*K181</f>
        <v>0</v>
      </c>
      <c r="AR181" s="21" t="s">
        <v>163</v>
      </c>
      <c r="AT181" s="21" t="s">
        <v>165</v>
      </c>
      <c r="AU181" s="21" t="s">
        <v>130</v>
      </c>
      <c r="AY181" s="21" t="s">
        <v>164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1" t="s">
        <v>80</v>
      </c>
      <c r="BK181" s="149">
        <f>ROUND(L181*K181,2)</f>
        <v>0</v>
      </c>
      <c r="BL181" s="21" t="s">
        <v>163</v>
      </c>
      <c r="BM181" s="21" t="s">
        <v>2421</v>
      </c>
    </row>
    <row r="182" spans="2:65" s="10" customFormat="1" ht="16.5" customHeight="1">
      <c r="B182" s="154"/>
      <c r="C182" s="155"/>
      <c r="D182" s="155"/>
      <c r="E182" s="156" t="s">
        <v>5</v>
      </c>
      <c r="F182" s="257" t="s">
        <v>2412</v>
      </c>
      <c r="G182" s="258"/>
      <c r="H182" s="258"/>
      <c r="I182" s="258"/>
      <c r="J182" s="155"/>
      <c r="K182" s="157">
        <v>6.97</v>
      </c>
      <c r="L182" s="155"/>
      <c r="M182" s="155"/>
      <c r="N182" s="155"/>
      <c r="O182" s="155"/>
      <c r="P182" s="155"/>
      <c r="Q182" s="155"/>
      <c r="R182" s="158"/>
      <c r="T182" s="159"/>
      <c r="U182" s="155"/>
      <c r="V182" s="155"/>
      <c r="W182" s="155"/>
      <c r="X182" s="155"/>
      <c r="Y182" s="155"/>
      <c r="Z182" s="155"/>
      <c r="AA182" s="160"/>
      <c r="AT182" s="161" t="s">
        <v>371</v>
      </c>
      <c r="AU182" s="161" t="s">
        <v>130</v>
      </c>
      <c r="AV182" s="10" t="s">
        <v>130</v>
      </c>
      <c r="AW182" s="10" t="s">
        <v>30</v>
      </c>
      <c r="AX182" s="10" t="s">
        <v>80</v>
      </c>
      <c r="AY182" s="161" t="s">
        <v>164</v>
      </c>
    </row>
    <row r="183" spans="2:65" s="1" customFormat="1" ht="16.5" customHeight="1">
      <c r="B183" s="140"/>
      <c r="C183" s="141" t="s">
        <v>10</v>
      </c>
      <c r="D183" s="141" t="s">
        <v>165</v>
      </c>
      <c r="E183" s="142" t="s">
        <v>2422</v>
      </c>
      <c r="F183" s="224" t="s">
        <v>2423</v>
      </c>
      <c r="G183" s="224"/>
      <c r="H183" s="224"/>
      <c r="I183" s="224"/>
      <c r="J183" s="143" t="s">
        <v>511</v>
      </c>
      <c r="K183" s="144">
        <v>1.7000000000000001E-2</v>
      </c>
      <c r="L183" s="225">
        <v>0</v>
      </c>
      <c r="M183" s="225"/>
      <c r="N183" s="225">
        <f>ROUND(L183*K183,2)</f>
        <v>0</v>
      </c>
      <c r="O183" s="225"/>
      <c r="P183" s="225"/>
      <c r="Q183" s="225"/>
      <c r="R183" s="145"/>
      <c r="T183" s="146" t="s">
        <v>5</v>
      </c>
      <c r="U183" s="43" t="s">
        <v>37</v>
      </c>
      <c r="V183" s="147">
        <v>15.211</v>
      </c>
      <c r="W183" s="147">
        <f>V183*K183</f>
        <v>0.25858700000000001</v>
      </c>
      <c r="X183" s="147">
        <v>1.0525899999999999</v>
      </c>
      <c r="Y183" s="147">
        <f>X183*K183</f>
        <v>1.7894029999999998E-2</v>
      </c>
      <c r="Z183" s="147">
        <v>0</v>
      </c>
      <c r="AA183" s="148">
        <f>Z183*K183</f>
        <v>0</v>
      </c>
      <c r="AR183" s="21" t="s">
        <v>163</v>
      </c>
      <c r="AT183" s="21" t="s">
        <v>165</v>
      </c>
      <c r="AU183" s="21" t="s">
        <v>130</v>
      </c>
      <c r="AY183" s="21" t="s">
        <v>164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1" t="s">
        <v>80</v>
      </c>
      <c r="BK183" s="149">
        <f>ROUND(L183*K183,2)</f>
        <v>0</v>
      </c>
      <c r="BL183" s="21" t="s">
        <v>163</v>
      </c>
      <c r="BM183" s="21" t="s">
        <v>2424</v>
      </c>
    </row>
    <row r="184" spans="2:65" s="10" customFormat="1" ht="25.5" customHeight="1">
      <c r="B184" s="154"/>
      <c r="C184" s="155"/>
      <c r="D184" s="155"/>
      <c r="E184" s="156" t="s">
        <v>5</v>
      </c>
      <c r="F184" s="257" t="s">
        <v>2425</v>
      </c>
      <c r="G184" s="258"/>
      <c r="H184" s="258"/>
      <c r="I184" s="258"/>
      <c r="J184" s="155"/>
      <c r="K184" s="157">
        <v>1.7000000000000001E-2</v>
      </c>
      <c r="L184" s="155"/>
      <c r="M184" s="155"/>
      <c r="N184" s="155"/>
      <c r="O184" s="155"/>
      <c r="P184" s="155"/>
      <c r="Q184" s="155"/>
      <c r="R184" s="158"/>
      <c r="T184" s="159"/>
      <c r="U184" s="155"/>
      <c r="V184" s="155"/>
      <c r="W184" s="155"/>
      <c r="X184" s="155"/>
      <c r="Y184" s="155"/>
      <c r="Z184" s="155"/>
      <c r="AA184" s="160"/>
      <c r="AT184" s="161" t="s">
        <v>371</v>
      </c>
      <c r="AU184" s="161" t="s">
        <v>130</v>
      </c>
      <c r="AV184" s="10" t="s">
        <v>130</v>
      </c>
      <c r="AW184" s="10" t="s">
        <v>30</v>
      </c>
      <c r="AX184" s="10" t="s">
        <v>80</v>
      </c>
      <c r="AY184" s="161" t="s">
        <v>164</v>
      </c>
    </row>
    <row r="185" spans="2:65" s="9" customFormat="1" ht="29.85" customHeight="1">
      <c r="B185" s="129"/>
      <c r="C185" s="130"/>
      <c r="D185" s="139" t="s">
        <v>2351</v>
      </c>
      <c r="E185" s="139"/>
      <c r="F185" s="139"/>
      <c r="G185" s="139"/>
      <c r="H185" s="139"/>
      <c r="I185" s="139"/>
      <c r="J185" s="139"/>
      <c r="K185" s="139"/>
      <c r="L185" s="139"/>
      <c r="M185" s="139"/>
      <c r="N185" s="230">
        <f>BK185</f>
        <v>0</v>
      </c>
      <c r="O185" s="231"/>
      <c r="P185" s="231"/>
      <c r="Q185" s="231"/>
      <c r="R185" s="132"/>
      <c r="T185" s="133"/>
      <c r="U185" s="130"/>
      <c r="V185" s="130"/>
      <c r="W185" s="134">
        <f>SUM(W186:W189)</f>
        <v>10.494834000000001</v>
      </c>
      <c r="X185" s="130"/>
      <c r="Y185" s="134">
        <f>SUM(Y186:Y189)</f>
        <v>7.8652642600000009</v>
      </c>
      <c r="Z185" s="130"/>
      <c r="AA185" s="135">
        <f>SUM(AA186:AA189)</f>
        <v>0</v>
      </c>
      <c r="AR185" s="136" t="s">
        <v>80</v>
      </c>
      <c r="AT185" s="137" t="s">
        <v>71</v>
      </c>
      <c r="AU185" s="137" t="s">
        <v>80</v>
      </c>
      <c r="AY185" s="136" t="s">
        <v>164</v>
      </c>
      <c r="BK185" s="138">
        <f>SUM(BK186:BK189)</f>
        <v>0</v>
      </c>
    </row>
    <row r="186" spans="2:65" s="1" customFormat="1" ht="38.25" customHeight="1">
      <c r="B186" s="140"/>
      <c r="C186" s="141" t="s">
        <v>294</v>
      </c>
      <c r="D186" s="141" t="s">
        <v>165</v>
      </c>
      <c r="E186" s="142" t="s">
        <v>2426</v>
      </c>
      <c r="F186" s="224" t="s">
        <v>2427</v>
      </c>
      <c r="G186" s="224"/>
      <c r="H186" s="224"/>
      <c r="I186" s="224"/>
      <c r="J186" s="143" t="s">
        <v>417</v>
      </c>
      <c r="K186" s="144">
        <v>3.2</v>
      </c>
      <c r="L186" s="225">
        <v>0</v>
      </c>
      <c r="M186" s="225"/>
      <c r="N186" s="225">
        <f>ROUND(L186*K186,2)</f>
        <v>0</v>
      </c>
      <c r="O186" s="225"/>
      <c r="P186" s="225"/>
      <c r="Q186" s="225"/>
      <c r="R186" s="145"/>
      <c r="T186" s="146" t="s">
        <v>5</v>
      </c>
      <c r="U186" s="43" t="s">
        <v>37</v>
      </c>
      <c r="V186" s="147">
        <v>3.2130000000000001</v>
      </c>
      <c r="W186" s="147">
        <f>V186*K186</f>
        <v>10.281600000000001</v>
      </c>
      <c r="X186" s="147">
        <v>2.45329</v>
      </c>
      <c r="Y186" s="147">
        <f>X186*K186</f>
        <v>7.8505280000000006</v>
      </c>
      <c r="Z186" s="147">
        <v>0</v>
      </c>
      <c r="AA186" s="148">
        <f>Z186*K186</f>
        <v>0</v>
      </c>
      <c r="AR186" s="21" t="s">
        <v>163</v>
      </c>
      <c r="AT186" s="21" t="s">
        <v>165</v>
      </c>
      <c r="AU186" s="21" t="s">
        <v>130</v>
      </c>
      <c r="AY186" s="21" t="s">
        <v>164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1" t="s">
        <v>80</v>
      </c>
      <c r="BK186" s="149">
        <f>ROUND(L186*K186,2)</f>
        <v>0</v>
      </c>
      <c r="BL186" s="21" t="s">
        <v>163</v>
      </c>
      <c r="BM186" s="21" t="s">
        <v>2428</v>
      </c>
    </row>
    <row r="187" spans="2:65" s="10" customFormat="1" ht="16.5" customHeight="1">
      <c r="B187" s="154"/>
      <c r="C187" s="155"/>
      <c r="D187" s="155"/>
      <c r="E187" s="156" t="s">
        <v>5</v>
      </c>
      <c r="F187" s="257" t="s">
        <v>2429</v>
      </c>
      <c r="G187" s="258"/>
      <c r="H187" s="258"/>
      <c r="I187" s="258"/>
      <c r="J187" s="155"/>
      <c r="K187" s="157">
        <v>3.2</v>
      </c>
      <c r="L187" s="155"/>
      <c r="M187" s="155"/>
      <c r="N187" s="155"/>
      <c r="O187" s="155"/>
      <c r="P187" s="155"/>
      <c r="Q187" s="155"/>
      <c r="R187" s="158"/>
      <c r="T187" s="159"/>
      <c r="U187" s="155"/>
      <c r="V187" s="155"/>
      <c r="W187" s="155"/>
      <c r="X187" s="155"/>
      <c r="Y187" s="155"/>
      <c r="Z187" s="155"/>
      <c r="AA187" s="160"/>
      <c r="AT187" s="161" t="s">
        <v>371</v>
      </c>
      <c r="AU187" s="161" t="s">
        <v>130</v>
      </c>
      <c r="AV187" s="10" t="s">
        <v>130</v>
      </c>
      <c r="AW187" s="10" t="s">
        <v>30</v>
      </c>
      <c r="AX187" s="10" t="s">
        <v>80</v>
      </c>
      <c r="AY187" s="161" t="s">
        <v>164</v>
      </c>
    </row>
    <row r="188" spans="2:65" s="1" customFormat="1" ht="16.5" customHeight="1">
      <c r="B188" s="140"/>
      <c r="C188" s="141" t="s">
        <v>298</v>
      </c>
      <c r="D188" s="141" t="s">
        <v>165</v>
      </c>
      <c r="E188" s="142" t="s">
        <v>2430</v>
      </c>
      <c r="F188" s="224" t="s">
        <v>2431</v>
      </c>
      <c r="G188" s="224"/>
      <c r="H188" s="224"/>
      <c r="I188" s="224"/>
      <c r="J188" s="143" t="s">
        <v>511</v>
      </c>
      <c r="K188" s="144">
        <v>1.4E-2</v>
      </c>
      <c r="L188" s="225">
        <v>0</v>
      </c>
      <c r="M188" s="225"/>
      <c r="N188" s="225">
        <f>ROUND(L188*K188,2)</f>
        <v>0</v>
      </c>
      <c r="O188" s="225"/>
      <c r="P188" s="225"/>
      <c r="Q188" s="225"/>
      <c r="R188" s="145"/>
      <c r="T188" s="146" t="s">
        <v>5</v>
      </c>
      <c r="U188" s="43" t="s">
        <v>37</v>
      </c>
      <c r="V188" s="147">
        <v>15.231</v>
      </c>
      <c r="W188" s="147">
        <f>V188*K188</f>
        <v>0.21323400000000001</v>
      </c>
      <c r="X188" s="147">
        <v>1.0525899999999999</v>
      </c>
      <c r="Y188" s="147">
        <f>X188*K188</f>
        <v>1.4736259999999999E-2</v>
      </c>
      <c r="Z188" s="147">
        <v>0</v>
      </c>
      <c r="AA188" s="148">
        <f>Z188*K188</f>
        <v>0</v>
      </c>
      <c r="AR188" s="21" t="s">
        <v>163</v>
      </c>
      <c r="AT188" s="21" t="s">
        <v>165</v>
      </c>
      <c r="AU188" s="21" t="s">
        <v>130</v>
      </c>
      <c r="AY188" s="21" t="s">
        <v>164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1" t="s">
        <v>80</v>
      </c>
      <c r="BK188" s="149">
        <f>ROUND(L188*K188,2)</f>
        <v>0</v>
      </c>
      <c r="BL188" s="21" t="s">
        <v>163</v>
      </c>
      <c r="BM188" s="21" t="s">
        <v>2432</v>
      </c>
    </row>
    <row r="189" spans="2:65" s="10" customFormat="1" ht="16.5" customHeight="1">
      <c r="B189" s="154"/>
      <c r="C189" s="155"/>
      <c r="D189" s="155"/>
      <c r="E189" s="156" t="s">
        <v>5</v>
      </c>
      <c r="F189" s="257" t="s">
        <v>2433</v>
      </c>
      <c r="G189" s="258"/>
      <c r="H189" s="258"/>
      <c r="I189" s="258"/>
      <c r="J189" s="155"/>
      <c r="K189" s="157">
        <v>1.4E-2</v>
      </c>
      <c r="L189" s="155"/>
      <c r="M189" s="155"/>
      <c r="N189" s="155"/>
      <c r="O189" s="155"/>
      <c r="P189" s="155"/>
      <c r="Q189" s="155"/>
      <c r="R189" s="158"/>
      <c r="T189" s="159"/>
      <c r="U189" s="155"/>
      <c r="V189" s="155"/>
      <c r="W189" s="155"/>
      <c r="X189" s="155"/>
      <c r="Y189" s="155"/>
      <c r="Z189" s="155"/>
      <c r="AA189" s="160"/>
      <c r="AT189" s="161" t="s">
        <v>371</v>
      </c>
      <c r="AU189" s="161" t="s">
        <v>130</v>
      </c>
      <c r="AV189" s="10" t="s">
        <v>130</v>
      </c>
      <c r="AW189" s="10" t="s">
        <v>30</v>
      </c>
      <c r="AX189" s="10" t="s">
        <v>80</v>
      </c>
      <c r="AY189" s="161" t="s">
        <v>164</v>
      </c>
    </row>
    <row r="190" spans="2:65" s="9" customFormat="1" ht="29.85" customHeight="1">
      <c r="B190" s="129"/>
      <c r="C190" s="130"/>
      <c r="D190" s="139" t="s">
        <v>1043</v>
      </c>
      <c r="E190" s="139"/>
      <c r="F190" s="139"/>
      <c r="G190" s="139"/>
      <c r="H190" s="139"/>
      <c r="I190" s="139"/>
      <c r="J190" s="139"/>
      <c r="K190" s="139"/>
      <c r="L190" s="139"/>
      <c r="M190" s="139"/>
      <c r="N190" s="230">
        <f>BK190</f>
        <v>0</v>
      </c>
      <c r="O190" s="231"/>
      <c r="P190" s="231"/>
      <c r="Q190" s="231"/>
      <c r="R190" s="132"/>
      <c r="T190" s="133"/>
      <c r="U190" s="130"/>
      <c r="V190" s="130"/>
      <c r="W190" s="134">
        <f>SUM(W191:W193)</f>
        <v>0.66600000000000004</v>
      </c>
      <c r="X190" s="130"/>
      <c r="Y190" s="134">
        <f>SUM(Y191:Y193)</f>
        <v>0.90325</v>
      </c>
      <c r="Z190" s="130"/>
      <c r="AA190" s="135">
        <f>SUM(AA191:AA193)</f>
        <v>0</v>
      </c>
      <c r="AR190" s="136" t="s">
        <v>80</v>
      </c>
      <c r="AT190" s="137" t="s">
        <v>71</v>
      </c>
      <c r="AU190" s="137" t="s">
        <v>80</v>
      </c>
      <c r="AY190" s="136" t="s">
        <v>164</v>
      </c>
      <c r="BK190" s="138">
        <f>SUM(BK191:BK193)</f>
        <v>0</v>
      </c>
    </row>
    <row r="191" spans="2:65" s="1" customFormat="1" ht="25.5" customHeight="1">
      <c r="B191" s="140"/>
      <c r="C191" s="141" t="s">
        <v>262</v>
      </c>
      <c r="D191" s="141" t="s">
        <v>165</v>
      </c>
      <c r="E191" s="142" t="s">
        <v>2434</v>
      </c>
      <c r="F191" s="224" t="s">
        <v>2435</v>
      </c>
      <c r="G191" s="224"/>
      <c r="H191" s="224"/>
      <c r="I191" s="224"/>
      <c r="J191" s="143" t="s">
        <v>569</v>
      </c>
      <c r="K191" s="144">
        <v>1</v>
      </c>
      <c r="L191" s="225">
        <v>0</v>
      </c>
      <c r="M191" s="225"/>
      <c r="N191" s="225">
        <f>ROUND(L191*K191,2)</f>
        <v>0</v>
      </c>
      <c r="O191" s="225"/>
      <c r="P191" s="225"/>
      <c r="Q191" s="225"/>
      <c r="R191" s="145"/>
      <c r="T191" s="146" t="s">
        <v>5</v>
      </c>
      <c r="U191" s="43" t="s">
        <v>37</v>
      </c>
      <c r="V191" s="147">
        <v>0.33300000000000002</v>
      </c>
      <c r="W191" s="147">
        <f>V191*K191</f>
        <v>0.33300000000000002</v>
      </c>
      <c r="X191" s="147">
        <v>3.2499999999999999E-3</v>
      </c>
      <c r="Y191" s="147">
        <f>X191*K191</f>
        <v>3.2499999999999999E-3</v>
      </c>
      <c r="Z191" s="147">
        <v>0</v>
      </c>
      <c r="AA191" s="148">
        <f>Z191*K191</f>
        <v>0</v>
      </c>
      <c r="AR191" s="21" t="s">
        <v>163</v>
      </c>
      <c r="AT191" s="21" t="s">
        <v>165</v>
      </c>
      <c r="AU191" s="21" t="s">
        <v>130</v>
      </c>
      <c r="AY191" s="21" t="s">
        <v>164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1" t="s">
        <v>80</v>
      </c>
      <c r="BK191" s="149">
        <f>ROUND(L191*K191,2)</f>
        <v>0</v>
      </c>
      <c r="BL191" s="21" t="s">
        <v>163</v>
      </c>
      <c r="BM191" s="21" t="s">
        <v>2436</v>
      </c>
    </row>
    <row r="192" spans="2:65" s="1" customFormat="1" ht="16.5" customHeight="1">
      <c r="B192" s="140"/>
      <c r="C192" s="141" t="s">
        <v>266</v>
      </c>
      <c r="D192" s="141" t="s">
        <v>165</v>
      </c>
      <c r="E192" s="142" t="s">
        <v>2437</v>
      </c>
      <c r="F192" s="224" t="s">
        <v>2438</v>
      </c>
      <c r="G192" s="224"/>
      <c r="H192" s="224"/>
      <c r="I192" s="224"/>
      <c r="J192" s="143" t="s">
        <v>185</v>
      </c>
      <c r="K192" s="144">
        <v>1</v>
      </c>
      <c r="L192" s="225">
        <v>0</v>
      </c>
      <c r="M192" s="225"/>
      <c r="N192" s="225">
        <f>ROUND(L192*K192,2)</f>
        <v>0</v>
      </c>
      <c r="O192" s="225"/>
      <c r="P192" s="225"/>
      <c r="Q192" s="225"/>
      <c r="R192" s="145"/>
      <c r="T192" s="146" t="s">
        <v>5</v>
      </c>
      <c r="U192" s="43" t="s">
        <v>37</v>
      </c>
      <c r="V192" s="147">
        <v>0.33300000000000002</v>
      </c>
      <c r="W192" s="147">
        <f>V192*K192</f>
        <v>0.33300000000000002</v>
      </c>
      <c r="X192" s="147">
        <v>0.9</v>
      </c>
      <c r="Y192" s="147">
        <f>X192*K192</f>
        <v>0.9</v>
      </c>
      <c r="Z192" s="147">
        <v>0</v>
      </c>
      <c r="AA192" s="148">
        <f>Z192*K192</f>
        <v>0</v>
      </c>
      <c r="AR192" s="21" t="s">
        <v>163</v>
      </c>
      <c r="AT192" s="21" t="s">
        <v>165</v>
      </c>
      <c r="AU192" s="21" t="s">
        <v>130</v>
      </c>
      <c r="AY192" s="21" t="s">
        <v>164</v>
      </c>
      <c r="BE192" s="149">
        <f>IF(U192="základní",N192,0)</f>
        <v>0</v>
      </c>
      <c r="BF192" s="149">
        <f>IF(U192="snížená",N192,0)</f>
        <v>0</v>
      </c>
      <c r="BG192" s="149">
        <f>IF(U192="zákl. přenesená",N192,0)</f>
        <v>0</v>
      </c>
      <c r="BH192" s="149">
        <f>IF(U192="sníž. přenesená",N192,0)</f>
        <v>0</v>
      </c>
      <c r="BI192" s="149">
        <f>IF(U192="nulová",N192,0)</f>
        <v>0</v>
      </c>
      <c r="BJ192" s="21" t="s">
        <v>80</v>
      </c>
      <c r="BK192" s="149">
        <f>ROUND(L192*K192,2)</f>
        <v>0</v>
      </c>
      <c r="BL192" s="21" t="s">
        <v>163</v>
      </c>
      <c r="BM192" s="21" t="s">
        <v>2439</v>
      </c>
    </row>
    <row r="193" spans="2:47" s="1" customFormat="1" ht="240" customHeight="1">
      <c r="B193" s="34"/>
      <c r="C193" s="35"/>
      <c r="D193" s="35"/>
      <c r="E193" s="35"/>
      <c r="F193" s="222" t="s">
        <v>2440</v>
      </c>
      <c r="G193" s="223"/>
      <c r="H193" s="223"/>
      <c r="I193" s="223"/>
      <c r="J193" s="35"/>
      <c r="K193" s="35"/>
      <c r="L193" s="35"/>
      <c r="M193" s="35"/>
      <c r="N193" s="35"/>
      <c r="O193" s="35"/>
      <c r="P193" s="35"/>
      <c r="Q193" s="35"/>
      <c r="R193" s="36"/>
      <c r="T193" s="101"/>
      <c r="U193" s="55"/>
      <c r="V193" s="55"/>
      <c r="W193" s="55"/>
      <c r="X193" s="55"/>
      <c r="Y193" s="55"/>
      <c r="Z193" s="55"/>
      <c r="AA193" s="57"/>
      <c r="AT193" s="21" t="s">
        <v>176</v>
      </c>
      <c r="AU193" s="21" t="s">
        <v>130</v>
      </c>
    </row>
    <row r="194" spans="2:47" s="1" customFormat="1" ht="6.95" customHeight="1">
      <c r="B194" s="58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60"/>
    </row>
  </sheetData>
  <mergeCells count="19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F121:I121"/>
    <mergeCell ref="L121:M121"/>
    <mergeCell ref="N121:Q121"/>
    <mergeCell ref="F122:I122"/>
    <mergeCell ref="F123:I123"/>
    <mergeCell ref="F124:I124"/>
    <mergeCell ref="F125:I125"/>
    <mergeCell ref="L125:M125"/>
    <mergeCell ref="N125:Q125"/>
    <mergeCell ref="F126:I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N188:Q188"/>
    <mergeCell ref="F189:I189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H1:K1"/>
    <mergeCell ref="S2:AC2"/>
    <mergeCell ref="F191:I191"/>
    <mergeCell ref="L191:M191"/>
    <mergeCell ref="N191:Q191"/>
    <mergeCell ref="F192:I192"/>
    <mergeCell ref="L192:M192"/>
    <mergeCell ref="N192:Q192"/>
    <mergeCell ref="F193:I193"/>
    <mergeCell ref="N116:Q116"/>
    <mergeCell ref="N117:Q117"/>
    <mergeCell ref="N118:Q118"/>
    <mergeCell ref="N155:Q155"/>
    <mergeCell ref="N167:Q167"/>
    <mergeCell ref="N172:Q172"/>
    <mergeCell ref="N185:Q185"/>
    <mergeCell ref="N190:Q190"/>
    <mergeCell ref="F184:I184"/>
    <mergeCell ref="F186:I186"/>
    <mergeCell ref="L186:M186"/>
    <mergeCell ref="N186:Q186"/>
    <mergeCell ref="F187:I187"/>
    <mergeCell ref="F188:I188"/>
    <mergeCell ref="L188:M188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5"/>
  <sheetViews>
    <sheetView showGridLines="0" workbookViewId="0">
      <pane ySplit="1" topLeftCell="A151" activePane="bottomLeft" state="frozen"/>
      <selection pane="bottomLeft" activeCell="AC167" sqref="AC16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81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133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N97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ROUND((SUM(BE97:BE98)+SUM(BE116:BE174)), 2)</f>
        <v>0</v>
      </c>
      <c r="I32" s="236"/>
      <c r="J32" s="236"/>
      <c r="K32" s="35"/>
      <c r="L32" s="35"/>
      <c r="M32" s="249">
        <f>ROUND(ROUND((SUM(BE97:BE98)+SUM(BE116:BE174)),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ROUND((SUM(BF97:BF98)+SUM(BF116:BF174)), 2)</f>
        <v>0</v>
      </c>
      <c r="I33" s="236"/>
      <c r="J33" s="236"/>
      <c r="K33" s="35"/>
      <c r="L33" s="35"/>
      <c r="M33" s="249">
        <f>ROUND(ROUND((SUM(BF97:BF98)+SUM(BF116:BF174)),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ROUND((SUM(BG97:BG98)+SUM(BG116:BG174)),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ROUND((SUM(BH97:BH98)+SUM(BH116:BH174)),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ROUND((SUM(BI97:BI98)+SUM(BI116:BI174)),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>001 - SO 001 - Vedlejší náklady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N116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141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N117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142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N118</f>
        <v>0</v>
      </c>
      <c r="O90" s="244"/>
      <c r="P90" s="244"/>
      <c r="Q90" s="244"/>
      <c r="R90" s="119"/>
    </row>
    <row r="91" spans="2:47" s="6" customFormat="1" ht="24.95" customHeight="1">
      <c r="B91" s="112"/>
      <c r="C91" s="113"/>
      <c r="D91" s="114" t="s">
        <v>143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29">
        <f>N123</f>
        <v>0</v>
      </c>
      <c r="O91" s="242"/>
      <c r="P91" s="242"/>
      <c r="Q91" s="242"/>
      <c r="R91" s="115"/>
    </row>
    <row r="92" spans="2:47" s="7" customFormat="1" ht="19.899999999999999" customHeight="1">
      <c r="B92" s="116"/>
      <c r="C92" s="117"/>
      <c r="D92" s="118" t="s">
        <v>144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3">
        <f>N124</f>
        <v>0</v>
      </c>
      <c r="O92" s="244"/>
      <c r="P92" s="244"/>
      <c r="Q92" s="244"/>
      <c r="R92" s="119"/>
    </row>
    <row r="93" spans="2:47" s="7" customFormat="1" ht="19.899999999999999" customHeight="1">
      <c r="B93" s="116"/>
      <c r="C93" s="117"/>
      <c r="D93" s="118" t="s">
        <v>145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3">
        <f>N162</f>
        <v>0</v>
      </c>
      <c r="O93" s="244"/>
      <c r="P93" s="244"/>
      <c r="Q93" s="244"/>
      <c r="R93" s="119"/>
    </row>
    <row r="94" spans="2:47" s="7" customFormat="1" ht="19.899999999999999" customHeight="1">
      <c r="B94" s="116"/>
      <c r="C94" s="117"/>
      <c r="D94" s="118" t="s">
        <v>146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3">
        <f>N169</f>
        <v>0</v>
      </c>
      <c r="O94" s="244"/>
      <c r="P94" s="244"/>
      <c r="Q94" s="244"/>
      <c r="R94" s="119"/>
    </row>
    <row r="95" spans="2:47" s="7" customFormat="1" ht="19.899999999999999" customHeight="1">
      <c r="B95" s="116"/>
      <c r="C95" s="117"/>
      <c r="D95" s="118" t="s">
        <v>147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3">
        <f>N172</f>
        <v>0</v>
      </c>
      <c r="O95" s="244"/>
      <c r="P95" s="244"/>
      <c r="Q95" s="244"/>
      <c r="R95" s="119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21" s="1" customFormat="1" ht="29.25" customHeight="1">
      <c r="B97" s="34"/>
      <c r="C97" s="111" t="s">
        <v>148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45">
        <v>0</v>
      </c>
      <c r="O97" s="246"/>
      <c r="P97" s="246"/>
      <c r="Q97" s="246"/>
      <c r="R97" s="36"/>
      <c r="T97" s="120"/>
      <c r="U97" s="121" t="s">
        <v>36</v>
      </c>
    </row>
    <row r="98" spans="2:21" s="1" customFormat="1" ht="18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21" s="1" customFormat="1" ht="29.25" customHeight="1">
      <c r="B99" s="34"/>
      <c r="C99" s="102" t="s">
        <v>124</v>
      </c>
      <c r="D99" s="103"/>
      <c r="E99" s="103"/>
      <c r="F99" s="103"/>
      <c r="G99" s="103"/>
      <c r="H99" s="103"/>
      <c r="I99" s="103"/>
      <c r="J99" s="103"/>
      <c r="K99" s="103"/>
      <c r="L99" s="188">
        <f>ROUND(SUM(N88+N97),2)</f>
        <v>0</v>
      </c>
      <c r="M99" s="188"/>
      <c r="N99" s="188"/>
      <c r="O99" s="188"/>
      <c r="P99" s="188"/>
      <c r="Q99" s="188"/>
      <c r="R99" s="36"/>
    </row>
    <row r="100" spans="2:21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4" spans="2:21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</row>
    <row r="105" spans="2:21" s="1" customFormat="1" ht="36.950000000000003" customHeight="1">
      <c r="B105" s="34"/>
      <c r="C105" s="205" t="s">
        <v>149</v>
      </c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36"/>
    </row>
    <row r="106" spans="2:21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1" s="1" customFormat="1" ht="30" customHeight="1">
      <c r="B107" s="34"/>
      <c r="C107" s="31" t="s">
        <v>17</v>
      </c>
      <c r="D107" s="35"/>
      <c r="E107" s="35"/>
      <c r="F107" s="237" t="str">
        <f>F6</f>
        <v>JIžní předpolí Písecké brány Komplet</v>
      </c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35"/>
      <c r="R107" s="36"/>
    </row>
    <row r="108" spans="2:21" s="1" customFormat="1" ht="36.950000000000003" customHeight="1">
      <c r="B108" s="34"/>
      <c r="C108" s="68" t="s">
        <v>132</v>
      </c>
      <c r="D108" s="35"/>
      <c r="E108" s="35"/>
      <c r="F108" s="207" t="str">
        <f>F7</f>
        <v>001 - SO 001 - Vedlejší náklady</v>
      </c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35"/>
      <c r="R108" s="36"/>
    </row>
    <row r="109" spans="2:21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21" s="1" customFormat="1" ht="18" customHeight="1">
      <c r="B110" s="34"/>
      <c r="C110" s="31" t="s">
        <v>21</v>
      </c>
      <c r="D110" s="35"/>
      <c r="E110" s="35"/>
      <c r="F110" s="29" t="str">
        <f>F9</f>
        <v xml:space="preserve"> </v>
      </c>
      <c r="G110" s="35"/>
      <c r="H110" s="35"/>
      <c r="I110" s="35"/>
      <c r="J110" s="35"/>
      <c r="K110" s="31" t="s">
        <v>23</v>
      </c>
      <c r="L110" s="35"/>
      <c r="M110" s="239" t="str">
        <f>IF(O9="","",O9)</f>
        <v>1.9.2017</v>
      </c>
      <c r="N110" s="239"/>
      <c r="O110" s="239"/>
      <c r="P110" s="239"/>
      <c r="Q110" s="35"/>
      <c r="R110" s="36"/>
    </row>
    <row r="111" spans="2:21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15">
      <c r="B112" s="34"/>
      <c r="C112" s="31" t="s">
        <v>25</v>
      </c>
      <c r="D112" s="35"/>
      <c r="E112" s="35"/>
      <c r="F112" s="29" t="str">
        <f>E12</f>
        <v xml:space="preserve"> </v>
      </c>
      <c r="G112" s="35"/>
      <c r="H112" s="35"/>
      <c r="I112" s="35"/>
      <c r="J112" s="35"/>
      <c r="K112" s="31" t="s">
        <v>29</v>
      </c>
      <c r="L112" s="35"/>
      <c r="M112" s="218" t="str">
        <f>E18</f>
        <v xml:space="preserve"> </v>
      </c>
      <c r="N112" s="218"/>
      <c r="O112" s="218"/>
      <c r="P112" s="218"/>
      <c r="Q112" s="218"/>
      <c r="R112" s="36"/>
    </row>
    <row r="113" spans="2:65" s="1" customFormat="1" ht="14.45" customHeight="1">
      <c r="B113" s="34"/>
      <c r="C113" s="31" t="s">
        <v>28</v>
      </c>
      <c r="D113" s="35"/>
      <c r="E113" s="35"/>
      <c r="F113" s="29" t="str">
        <f>IF(E15="","",E15)</f>
        <v xml:space="preserve"> </v>
      </c>
      <c r="G113" s="35"/>
      <c r="H113" s="35"/>
      <c r="I113" s="35"/>
      <c r="J113" s="35"/>
      <c r="K113" s="31" t="s">
        <v>31</v>
      </c>
      <c r="L113" s="35"/>
      <c r="M113" s="218" t="str">
        <f>E21</f>
        <v xml:space="preserve"> </v>
      </c>
      <c r="N113" s="218"/>
      <c r="O113" s="218"/>
      <c r="P113" s="218"/>
      <c r="Q113" s="218"/>
      <c r="R113" s="36"/>
    </row>
    <row r="114" spans="2:65" s="1" customFormat="1" ht="10.3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8" customFormat="1" ht="29.25" customHeight="1">
      <c r="B115" s="122"/>
      <c r="C115" s="123" t="s">
        <v>150</v>
      </c>
      <c r="D115" s="124" t="s">
        <v>151</v>
      </c>
      <c r="E115" s="124" t="s">
        <v>54</v>
      </c>
      <c r="F115" s="240" t="s">
        <v>152</v>
      </c>
      <c r="G115" s="240"/>
      <c r="H115" s="240"/>
      <c r="I115" s="240"/>
      <c r="J115" s="124" t="s">
        <v>153</v>
      </c>
      <c r="K115" s="124" t="s">
        <v>154</v>
      </c>
      <c r="L115" s="240" t="s">
        <v>155</v>
      </c>
      <c r="M115" s="240"/>
      <c r="N115" s="240" t="s">
        <v>138</v>
      </c>
      <c r="O115" s="240"/>
      <c r="P115" s="240"/>
      <c r="Q115" s="241"/>
      <c r="R115" s="125"/>
      <c r="T115" s="75" t="s">
        <v>156</v>
      </c>
      <c r="U115" s="76" t="s">
        <v>36</v>
      </c>
      <c r="V115" s="76" t="s">
        <v>157</v>
      </c>
      <c r="W115" s="76" t="s">
        <v>158</v>
      </c>
      <c r="X115" s="76" t="s">
        <v>159</v>
      </c>
      <c r="Y115" s="76" t="s">
        <v>160</v>
      </c>
      <c r="Z115" s="76" t="s">
        <v>161</v>
      </c>
      <c r="AA115" s="77" t="s">
        <v>162</v>
      </c>
    </row>
    <row r="116" spans="2:65" s="1" customFormat="1" ht="29.25" customHeight="1">
      <c r="B116" s="34"/>
      <c r="C116" s="79" t="s">
        <v>134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226">
        <f>BK116</f>
        <v>0</v>
      </c>
      <c r="O116" s="227"/>
      <c r="P116" s="227"/>
      <c r="Q116" s="227"/>
      <c r="R116" s="36"/>
      <c r="T116" s="78"/>
      <c r="U116" s="50"/>
      <c r="V116" s="50"/>
      <c r="W116" s="126">
        <f>W117+W123</f>
        <v>0</v>
      </c>
      <c r="X116" s="50"/>
      <c r="Y116" s="126">
        <f>Y117+Y123</f>
        <v>0</v>
      </c>
      <c r="Z116" s="50"/>
      <c r="AA116" s="127">
        <f>AA117+AA123</f>
        <v>0</v>
      </c>
      <c r="AT116" s="21" t="s">
        <v>71</v>
      </c>
      <c r="AU116" s="21" t="s">
        <v>140</v>
      </c>
      <c r="BK116" s="128">
        <f>BK117+BK123</f>
        <v>0</v>
      </c>
    </row>
    <row r="117" spans="2:65" s="9" customFormat="1" ht="37.35" customHeight="1">
      <c r="B117" s="129"/>
      <c r="C117" s="130"/>
      <c r="D117" s="131" t="s">
        <v>141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228">
        <f>BK117</f>
        <v>0</v>
      </c>
      <c r="O117" s="229"/>
      <c r="P117" s="229"/>
      <c r="Q117" s="229"/>
      <c r="R117" s="132"/>
      <c r="T117" s="133"/>
      <c r="U117" s="130"/>
      <c r="V117" s="130"/>
      <c r="W117" s="134">
        <f>W118</f>
        <v>0</v>
      </c>
      <c r="X117" s="130"/>
      <c r="Y117" s="134">
        <f>Y118</f>
        <v>0</v>
      </c>
      <c r="Z117" s="130"/>
      <c r="AA117" s="135">
        <f>AA118</f>
        <v>0</v>
      </c>
      <c r="AR117" s="136" t="s">
        <v>163</v>
      </c>
      <c r="AT117" s="137" t="s">
        <v>71</v>
      </c>
      <c r="AU117" s="137" t="s">
        <v>72</v>
      </c>
      <c r="AY117" s="136" t="s">
        <v>164</v>
      </c>
      <c r="BK117" s="138">
        <f>BK118</f>
        <v>0</v>
      </c>
    </row>
    <row r="118" spans="2:65" s="9" customFormat="1" ht="19.899999999999999" customHeight="1">
      <c r="B118" s="129"/>
      <c r="C118" s="130"/>
      <c r="D118" s="139" t="s">
        <v>142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230">
        <f>BK118</f>
        <v>0</v>
      </c>
      <c r="O118" s="231"/>
      <c r="P118" s="231"/>
      <c r="Q118" s="231"/>
      <c r="R118" s="132"/>
      <c r="T118" s="133"/>
      <c r="U118" s="130"/>
      <c r="V118" s="130"/>
      <c r="W118" s="134">
        <f>SUM(W119:W122)</f>
        <v>0</v>
      </c>
      <c r="X118" s="130"/>
      <c r="Y118" s="134">
        <f>SUM(Y119:Y122)</f>
        <v>0</v>
      </c>
      <c r="Z118" s="130"/>
      <c r="AA118" s="135">
        <f>SUM(AA119:AA122)</f>
        <v>0</v>
      </c>
      <c r="AR118" s="136" t="s">
        <v>163</v>
      </c>
      <c r="AT118" s="137" t="s">
        <v>71</v>
      </c>
      <c r="AU118" s="137" t="s">
        <v>80</v>
      </c>
      <c r="AY118" s="136" t="s">
        <v>164</v>
      </c>
      <c r="BK118" s="138">
        <f>SUM(BK119:BK122)</f>
        <v>0</v>
      </c>
    </row>
    <row r="119" spans="2:65" s="1" customFormat="1" ht="16.5" customHeight="1">
      <c r="B119" s="140"/>
      <c r="C119" s="141" t="s">
        <v>80</v>
      </c>
      <c r="D119" s="141" t="s">
        <v>165</v>
      </c>
      <c r="E119" s="142" t="s">
        <v>166</v>
      </c>
      <c r="F119" s="224" t="s">
        <v>167</v>
      </c>
      <c r="G119" s="224"/>
      <c r="H119" s="224"/>
      <c r="I119" s="224"/>
      <c r="J119" s="143" t="s">
        <v>168</v>
      </c>
      <c r="K119" s="144">
        <v>1</v>
      </c>
      <c r="L119" s="225">
        <v>0</v>
      </c>
      <c r="M119" s="225"/>
      <c r="N119" s="225">
        <f>ROUND(L119*K119,2)</f>
        <v>0</v>
      </c>
      <c r="O119" s="225"/>
      <c r="P119" s="225"/>
      <c r="Q119" s="225"/>
      <c r="R119" s="145"/>
      <c r="T119" s="146" t="s">
        <v>5</v>
      </c>
      <c r="U119" s="43" t="s">
        <v>37</v>
      </c>
      <c r="V119" s="147">
        <v>0</v>
      </c>
      <c r="W119" s="147">
        <f>V119*K119</f>
        <v>0</v>
      </c>
      <c r="X119" s="147">
        <v>0</v>
      </c>
      <c r="Y119" s="147">
        <f>X119*K119</f>
        <v>0</v>
      </c>
      <c r="Z119" s="147">
        <v>0</v>
      </c>
      <c r="AA119" s="148">
        <f>Z119*K119</f>
        <v>0</v>
      </c>
      <c r="AR119" s="21" t="s">
        <v>169</v>
      </c>
      <c r="AT119" s="21" t="s">
        <v>165</v>
      </c>
      <c r="AU119" s="21" t="s">
        <v>130</v>
      </c>
      <c r="AY119" s="21" t="s">
        <v>164</v>
      </c>
      <c r="BE119" s="149">
        <f>IF(U119="základní",N119,0)</f>
        <v>0</v>
      </c>
      <c r="BF119" s="149">
        <f>IF(U119="snížená",N119,0)</f>
        <v>0</v>
      </c>
      <c r="BG119" s="149">
        <f>IF(U119="zákl. přenesená",N119,0)</f>
        <v>0</v>
      </c>
      <c r="BH119" s="149">
        <f>IF(U119="sníž. přenesená",N119,0)</f>
        <v>0</v>
      </c>
      <c r="BI119" s="149">
        <f>IF(U119="nulová",N119,0)</f>
        <v>0</v>
      </c>
      <c r="BJ119" s="21" t="s">
        <v>80</v>
      </c>
      <c r="BK119" s="149">
        <f>ROUND(L119*K119,2)</f>
        <v>0</v>
      </c>
      <c r="BL119" s="21" t="s">
        <v>169</v>
      </c>
      <c r="BM119" s="21" t="s">
        <v>170</v>
      </c>
    </row>
    <row r="120" spans="2:65" s="1" customFormat="1" ht="16.5" customHeight="1">
      <c r="B120" s="140"/>
      <c r="C120" s="141" t="s">
        <v>163</v>
      </c>
      <c r="D120" s="141" t="s">
        <v>165</v>
      </c>
      <c r="E120" s="142" t="s">
        <v>171</v>
      </c>
      <c r="F120" s="224" t="s">
        <v>172</v>
      </c>
      <c r="G120" s="224"/>
      <c r="H120" s="224"/>
      <c r="I120" s="224"/>
      <c r="J120" s="143" t="s">
        <v>173</v>
      </c>
      <c r="K120" s="144">
        <v>1</v>
      </c>
      <c r="L120" s="225">
        <v>0</v>
      </c>
      <c r="M120" s="225"/>
      <c r="N120" s="225">
        <f>ROUND(L120*K120,2)</f>
        <v>0</v>
      </c>
      <c r="O120" s="225"/>
      <c r="P120" s="225"/>
      <c r="Q120" s="225"/>
      <c r="R120" s="145"/>
      <c r="T120" s="146" t="s">
        <v>5</v>
      </c>
      <c r="U120" s="43" t="s">
        <v>37</v>
      </c>
      <c r="V120" s="147">
        <v>0</v>
      </c>
      <c r="W120" s="147">
        <f>V120*K120</f>
        <v>0</v>
      </c>
      <c r="X120" s="147">
        <v>0</v>
      </c>
      <c r="Y120" s="147">
        <f>X120*K120</f>
        <v>0</v>
      </c>
      <c r="Z120" s="147">
        <v>0</v>
      </c>
      <c r="AA120" s="148">
        <f>Z120*K120</f>
        <v>0</v>
      </c>
      <c r="AR120" s="21" t="s">
        <v>169</v>
      </c>
      <c r="AT120" s="21" t="s">
        <v>165</v>
      </c>
      <c r="AU120" s="21" t="s">
        <v>130</v>
      </c>
      <c r="AY120" s="21" t="s">
        <v>164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1" t="s">
        <v>80</v>
      </c>
      <c r="BK120" s="149">
        <f>ROUND(L120*K120,2)</f>
        <v>0</v>
      </c>
      <c r="BL120" s="21" t="s">
        <v>169</v>
      </c>
      <c r="BM120" s="21" t="s">
        <v>174</v>
      </c>
    </row>
    <row r="121" spans="2:65" s="1" customFormat="1" ht="16.5" customHeight="1">
      <c r="B121" s="34"/>
      <c r="C121" s="35"/>
      <c r="D121" s="35"/>
      <c r="E121" s="35"/>
      <c r="F121" s="222" t="s">
        <v>175</v>
      </c>
      <c r="G121" s="223"/>
      <c r="H121" s="223"/>
      <c r="I121" s="223"/>
      <c r="J121" s="35"/>
      <c r="K121" s="35"/>
      <c r="L121" s="35"/>
      <c r="M121" s="35"/>
      <c r="N121" s="35"/>
      <c r="O121" s="35"/>
      <c r="P121" s="35"/>
      <c r="Q121" s="35"/>
      <c r="R121" s="36"/>
      <c r="T121" s="150"/>
      <c r="U121" s="35"/>
      <c r="V121" s="35"/>
      <c r="W121" s="35"/>
      <c r="X121" s="35"/>
      <c r="Y121" s="35"/>
      <c r="Z121" s="35"/>
      <c r="AA121" s="73"/>
      <c r="AT121" s="21" t="s">
        <v>176</v>
      </c>
      <c r="AU121" s="21" t="s">
        <v>130</v>
      </c>
    </row>
    <row r="122" spans="2:65" s="1" customFormat="1" ht="16.5" customHeight="1">
      <c r="B122" s="140"/>
      <c r="C122" s="141" t="s">
        <v>177</v>
      </c>
      <c r="D122" s="141" t="s">
        <v>165</v>
      </c>
      <c r="E122" s="142" t="s">
        <v>178</v>
      </c>
      <c r="F122" s="224" t="s">
        <v>179</v>
      </c>
      <c r="G122" s="224"/>
      <c r="H122" s="224"/>
      <c r="I122" s="224"/>
      <c r="J122" s="143" t="s">
        <v>173</v>
      </c>
      <c r="K122" s="144">
        <v>1</v>
      </c>
      <c r="L122" s="225">
        <v>0</v>
      </c>
      <c r="M122" s="225"/>
      <c r="N122" s="225">
        <f>ROUND(L122*K122,2)</f>
        <v>0</v>
      </c>
      <c r="O122" s="225"/>
      <c r="P122" s="225"/>
      <c r="Q122" s="225"/>
      <c r="R122" s="145"/>
      <c r="T122" s="146" t="s">
        <v>5</v>
      </c>
      <c r="U122" s="43" t="s">
        <v>37</v>
      </c>
      <c r="V122" s="147">
        <v>0</v>
      </c>
      <c r="W122" s="147">
        <f>V122*K122</f>
        <v>0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1" t="s">
        <v>169</v>
      </c>
      <c r="AT122" s="21" t="s">
        <v>165</v>
      </c>
      <c r="AU122" s="21" t="s">
        <v>130</v>
      </c>
      <c r="AY122" s="21" t="s">
        <v>164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1" t="s">
        <v>80</v>
      </c>
      <c r="BK122" s="149">
        <f>ROUND(L122*K122,2)</f>
        <v>0</v>
      </c>
      <c r="BL122" s="21" t="s">
        <v>169</v>
      </c>
      <c r="BM122" s="21" t="s">
        <v>180</v>
      </c>
    </row>
    <row r="123" spans="2:65" s="9" customFormat="1" ht="37.35" customHeight="1">
      <c r="B123" s="129"/>
      <c r="C123" s="130"/>
      <c r="D123" s="131" t="s">
        <v>143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232">
        <f>BK123</f>
        <v>0</v>
      </c>
      <c r="O123" s="233"/>
      <c r="P123" s="233"/>
      <c r="Q123" s="233"/>
      <c r="R123" s="132"/>
      <c r="T123" s="133"/>
      <c r="U123" s="130"/>
      <c r="V123" s="130"/>
      <c r="W123" s="134">
        <f>W124+W162+W169+W172</f>
        <v>0</v>
      </c>
      <c r="X123" s="130"/>
      <c r="Y123" s="134">
        <f>Y124+Y162+Y169+Y172</f>
        <v>0</v>
      </c>
      <c r="Z123" s="130"/>
      <c r="AA123" s="135">
        <f>AA124+AA162+AA169+AA172</f>
        <v>0</v>
      </c>
      <c r="AR123" s="136" t="s">
        <v>181</v>
      </c>
      <c r="AT123" s="137" t="s">
        <v>71</v>
      </c>
      <c r="AU123" s="137" t="s">
        <v>72</v>
      </c>
      <c r="AY123" s="136" t="s">
        <v>164</v>
      </c>
      <c r="BK123" s="138">
        <f>BK124+BK162+BK169+BK172</f>
        <v>0</v>
      </c>
    </row>
    <row r="124" spans="2:65" s="9" customFormat="1" ht="19.899999999999999" customHeight="1">
      <c r="B124" s="129"/>
      <c r="C124" s="130"/>
      <c r="D124" s="139" t="s">
        <v>144</v>
      </c>
      <c r="E124" s="139"/>
      <c r="F124" s="139"/>
      <c r="G124" s="139"/>
      <c r="H124" s="139"/>
      <c r="I124" s="139"/>
      <c r="J124" s="139"/>
      <c r="K124" s="139"/>
      <c r="L124" s="139"/>
      <c r="M124" s="139"/>
      <c r="N124" s="230">
        <f>BK124</f>
        <v>0</v>
      </c>
      <c r="O124" s="231"/>
      <c r="P124" s="231"/>
      <c r="Q124" s="231"/>
      <c r="R124" s="132"/>
      <c r="T124" s="133"/>
      <c r="U124" s="130"/>
      <c r="V124" s="130"/>
      <c r="W124" s="134">
        <f>SUM(W125:W161)</f>
        <v>0</v>
      </c>
      <c r="X124" s="130"/>
      <c r="Y124" s="134">
        <f>SUM(Y125:Y161)</f>
        <v>0</v>
      </c>
      <c r="Z124" s="130"/>
      <c r="AA124" s="135">
        <f>SUM(AA125:AA161)</f>
        <v>0</v>
      </c>
      <c r="AR124" s="136" t="s">
        <v>181</v>
      </c>
      <c r="AT124" s="137" t="s">
        <v>71</v>
      </c>
      <c r="AU124" s="137" t="s">
        <v>80</v>
      </c>
      <c r="AY124" s="136" t="s">
        <v>164</v>
      </c>
      <c r="BK124" s="138">
        <f>SUM(BK125:BK161)</f>
        <v>0</v>
      </c>
    </row>
    <row r="125" spans="2:65" s="1" customFormat="1" ht="25.5" customHeight="1">
      <c r="B125" s="140"/>
      <c r="C125" s="141" t="s">
        <v>182</v>
      </c>
      <c r="D125" s="141" t="s">
        <v>165</v>
      </c>
      <c r="E125" s="142" t="s">
        <v>183</v>
      </c>
      <c r="F125" s="224" t="s">
        <v>184</v>
      </c>
      <c r="G125" s="224"/>
      <c r="H125" s="224"/>
      <c r="I125" s="224"/>
      <c r="J125" s="143" t="s">
        <v>185</v>
      </c>
      <c r="K125" s="144">
        <v>1</v>
      </c>
      <c r="L125" s="225">
        <v>0</v>
      </c>
      <c r="M125" s="225"/>
      <c r="N125" s="225">
        <f>ROUND(L125*K125,2)</f>
        <v>0</v>
      </c>
      <c r="O125" s="225"/>
      <c r="P125" s="225"/>
      <c r="Q125" s="225"/>
      <c r="R125" s="145"/>
      <c r="T125" s="146" t="s">
        <v>5</v>
      </c>
      <c r="U125" s="43" t="s">
        <v>37</v>
      </c>
      <c r="V125" s="147">
        <v>0</v>
      </c>
      <c r="W125" s="147">
        <f>V125*K125</f>
        <v>0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1" t="s">
        <v>169</v>
      </c>
      <c r="AT125" s="21" t="s">
        <v>165</v>
      </c>
      <c r="AU125" s="21" t="s">
        <v>130</v>
      </c>
      <c r="AY125" s="21" t="s">
        <v>164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1" t="s">
        <v>80</v>
      </c>
      <c r="BK125" s="149">
        <f>ROUND(L125*K125,2)</f>
        <v>0</v>
      </c>
      <c r="BL125" s="21" t="s">
        <v>169</v>
      </c>
      <c r="BM125" s="21" t="s">
        <v>186</v>
      </c>
    </row>
    <row r="126" spans="2:65" s="1" customFormat="1" ht="16.5" customHeight="1">
      <c r="B126" s="140"/>
      <c r="C126" s="141" t="s">
        <v>187</v>
      </c>
      <c r="D126" s="141" t="s">
        <v>165</v>
      </c>
      <c r="E126" s="142" t="s">
        <v>188</v>
      </c>
      <c r="F126" s="224" t="s">
        <v>189</v>
      </c>
      <c r="G126" s="224"/>
      <c r="H126" s="224"/>
      <c r="I126" s="224"/>
      <c r="J126" s="143" t="s">
        <v>185</v>
      </c>
      <c r="K126" s="144">
        <v>1</v>
      </c>
      <c r="L126" s="225">
        <v>0</v>
      </c>
      <c r="M126" s="225"/>
      <c r="N126" s="225">
        <f>ROUND(L126*K126,2)</f>
        <v>0</v>
      </c>
      <c r="O126" s="225"/>
      <c r="P126" s="225"/>
      <c r="Q126" s="225"/>
      <c r="R126" s="145"/>
      <c r="T126" s="146" t="s">
        <v>5</v>
      </c>
      <c r="U126" s="43" t="s">
        <v>37</v>
      </c>
      <c r="V126" s="147">
        <v>0</v>
      </c>
      <c r="W126" s="147">
        <f>V126*K126</f>
        <v>0</v>
      </c>
      <c r="X126" s="147">
        <v>0</v>
      </c>
      <c r="Y126" s="147">
        <f>X126*K126</f>
        <v>0</v>
      </c>
      <c r="Z126" s="147">
        <v>0</v>
      </c>
      <c r="AA126" s="148">
        <f>Z126*K126</f>
        <v>0</v>
      </c>
      <c r="AR126" s="21" t="s">
        <v>169</v>
      </c>
      <c r="AT126" s="21" t="s">
        <v>165</v>
      </c>
      <c r="AU126" s="21" t="s">
        <v>130</v>
      </c>
      <c r="AY126" s="21" t="s">
        <v>164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1" t="s">
        <v>80</v>
      </c>
      <c r="BK126" s="149">
        <f>ROUND(L126*K126,2)</f>
        <v>0</v>
      </c>
      <c r="BL126" s="21" t="s">
        <v>169</v>
      </c>
      <c r="BM126" s="21" t="s">
        <v>190</v>
      </c>
    </row>
    <row r="127" spans="2:65" s="1" customFormat="1" ht="25.5" customHeight="1">
      <c r="B127" s="140"/>
      <c r="C127" s="141" t="s">
        <v>191</v>
      </c>
      <c r="D127" s="141" t="s">
        <v>165</v>
      </c>
      <c r="E127" s="142" t="s">
        <v>192</v>
      </c>
      <c r="F127" s="224" t="s">
        <v>193</v>
      </c>
      <c r="G127" s="224"/>
      <c r="H127" s="224"/>
      <c r="I127" s="224"/>
      <c r="J127" s="143" t="s">
        <v>185</v>
      </c>
      <c r="K127" s="144">
        <v>1</v>
      </c>
      <c r="L127" s="225">
        <v>0</v>
      </c>
      <c r="M127" s="225"/>
      <c r="N127" s="225">
        <f>ROUND(L127*K127,2)</f>
        <v>0</v>
      </c>
      <c r="O127" s="225"/>
      <c r="P127" s="225"/>
      <c r="Q127" s="225"/>
      <c r="R127" s="145"/>
      <c r="T127" s="146" t="s">
        <v>5</v>
      </c>
      <c r="U127" s="43" t="s">
        <v>37</v>
      </c>
      <c r="V127" s="147">
        <v>0</v>
      </c>
      <c r="W127" s="147">
        <f>V127*K127</f>
        <v>0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1" t="s">
        <v>169</v>
      </c>
      <c r="AT127" s="21" t="s">
        <v>165</v>
      </c>
      <c r="AU127" s="21" t="s">
        <v>130</v>
      </c>
      <c r="AY127" s="21" t="s">
        <v>164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1" t="s">
        <v>80</v>
      </c>
      <c r="BK127" s="149">
        <f>ROUND(L127*K127,2)</f>
        <v>0</v>
      </c>
      <c r="BL127" s="21" t="s">
        <v>169</v>
      </c>
      <c r="BM127" s="21" t="s">
        <v>194</v>
      </c>
    </row>
    <row r="128" spans="2:65" s="1" customFormat="1" ht="25.5" customHeight="1">
      <c r="B128" s="140"/>
      <c r="C128" s="141" t="s">
        <v>195</v>
      </c>
      <c r="D128" s="141" t="s">
        <v>165</v>
      </c>
      <c r="E128" s="142" t="s">
        <v>196</v>
      </c>
      <c r="F128" s="224" t="s">
        <v>197</v>
      </c>
      <c r="G128" s="224"/>
      <c r="H128" s="224"/>
      <c r="I128" s="224"/>
      <c r="J128" s="143" t="s">
        <v>168</v>
      </c>
      <c r="K128" s="144">
        <v>1</v>
      </c>
      <c r="L128" s="225">
        <v>0</v>
      </c>
      <c r="M128" s="225"/>
      <c r="N128" s="225">
        <f>ROUND(L128*K128,2)</f>
        <v>0</v>
      </c>
      <c r="O128" s="225"/>
      <c r="P128" s="225"/>
      <c r="Q128" s="225"/>
      <c r="R128" s="145"/>
      <c r="T128" s="146" t="s">
        <v>5</v>
      </c>
      <c r="U128" s="43" t="s">
        <v>37</v>
      </c>
      <c r="V128" s="147">
        <v>0</v>
      </c>
      <c r="W128" s="147">
        <f>V128*K128</f>
        <v>0</v>
      </c>
      <c r="X128" s="147">
        <v>0</v>
      </c>
      <c r="Y128" s="147">
        <f>X128*K128</f>
        <v>0</v>
      </c>
      <c r="Z128" s="147">
        <v>0</v>
      </c>
      <c r="AA128" s="148">
        <f>Z128*K128</f>
        <v>0</v>
      </c>
      <c r="AR128" s="21" t="s">
        <v>169</v>
      </c>
      <c r="AT128" s="21" t="s">
        <v>165</v>
      </c>
      <c r="AU128" s="21" t="s">
        <v>130</v>
      </c>
      <c r="AY128" s="21" t="s">
        <v>164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1" t="s">
        <v>80</v>
      </c>
      <c r="BK128" s="149">
        <f>ROUND(L128*K128,2)</f>
        <v>0</v>
      </c>
      <c r="BL128" s="21" t="s">
        <v>169</v>
      </c>
      <c r="BM128" s="21" t="s">
        <v>198</v>
      </c>
    </row>
    <row r="129" spans="2:65" s="1" customFormat="1" ht="16.5" customHeight="1">
      <c r="B129" s="34"/>
      <c r="C129" s="35"/>
      <c r="D129" s="35"/>
      <c r="E129" s="35"/>
      <c r="F129" s="222" t="s">
        <v>199</v>
      </c>
      <c r="G129" s="223"/>
      <c r="H129" s="223"/>
      <c r="I129" s="223"/>
      <c r="J129" s="35"/>
      <c r="K129" s="35"/>
      <c r="L129" s="35"/>
      <c r="M129" s="35"/>
      <c r="N129" s="35"/>
      <c r="O129" s="35"/>
      <c r="P129" s="35"/>
      <c r="Q129" s="35"/>
      <c r="R129" s="36"/>
      <c r="T129" s="150"/>
      <c r="U129" s="35"/>
      <c r="V129" s="35"/>
      <c r="W129" s="35"/>
      <c r="X129" s="35"/>
      <c r="Y129" s="35"/>
      <c r="Z129" s="35"/>
      <c r="AA129" s="73"/>
      <c r="AT129" s="21" t="s">
        <v>176</v>
      </c>
      <c r="AU129" s="21" t="s">
        <v>130</v>
      </c>
    </row>
    <row r="130" spans="2:65" s="1" customFormat="1" ht="25.5" customHeight="1">
      <c r="B130" s="140"/>
      <c r="C130" s="141" t="s">
        <v>200</v>
      </c>
      <c r="D130" s="141" t="s">
        <v>165</v>
      </c>
      <c r="E130" s="142" t="s">
        <v>201</v>
      </c>
      <c r="F130" s="224" t="s">
        <v>202</v>
      </c>
      <c r="G130" s="224"/>
      <c r="H130" s="224"/>
      <c r="I130" s="224"/>
      <c r="J130" s="143" t="s">
        <v>185</v>
      </c>
      <c r="K130" s="144">
        <v>1</v>
      </c>
      <c r="L130" s="225">
        <v>0</v>
      </c>
      <c r="M130" s="225"/>
      <c r="N130" s="225">
        <f t="shared" ref="N130:N158" si="0">ROUND(L130*K130,2)</f>
        <v>0</v>
      </c>
      <c r="O130" s="225"/>
      <c r="P130" s="225"/>
      <c r="Q130" s="225"/>
      <c r="R130" s="145"/>
      <c r="T130" s="146" t="s">
        <v>5</v>
      </c>
      <c r="U130" s="43" t="s">
        <v>37</v>
      </c>
      <c r="V130" s="147">
        <v>0</v>
      </c>
      <c r="W130" s="147">
        <f t="shared" ref="W130:W158" si="1">V130*K130</f>
        <v>0</v>
      </c>
      <c r="X130" s="147">
        <v>0</v>
      </c>
      <c r="Y130" s="147">
        <f t="shared" ref="Y130:Y158" si="2">X130*K130</f>
        <v>0</v>
      </c>
      <c r="Z130" s="147">
        <v>0</v>
      </c>
      <c r="AA130" s="148">
        <f t="shared" ref="AA130:AA158" si="3">Z130*K130</f>
        <v>0</v>
      </c>
      <c r="AR130" s="21" t="s">
        <v>169</v>
      </c>
      <c r="AT130" s="21" t="s">
        <v>165</v>
      </c>
      <c r="AU130" s="21" t="s">
        <v>130</v>
      </c>
      <c r="AY130" s="21" t="s">
        <v>164</v>
      </c>
      <c r="BE130" s="149">
        <f t="shared" ref="BE130:BE158" si="4">IF(U130="základní",N130,0)</f>
        <v>0</v>
      </c>
      <c r="BF130" s="149">
        <f t="shared" ref="BF130:BF158" si="5">IF(U130="snížená",N130,0)</f>
        <v>0</v>
      </c>
      <c r="BG130" s="149">
        <f t="shared" ref="BG130:BG158" si="6">IF(U130="zákl. přenesená",N130,0)</f>
        <v>0</v>
      </c>
      <c r="BH130" s="149">
        <f t="shared" ref="BH130:BH158" si="7">IF(U130="sníž. přenesená",N130,0)</f>
        <v>0</v>
      </c>
      <c r="BI130" s="149">
        <f t="shared" ref="BI130:BI158" si="8">IF(U130="nulová",N130,0)</f>
        <v>0</v>
      </c>
      <c r="BJ130" s="21" t="s">
        <v>80</v>
      </c>
      <c r="BK130" s="149">
        <f t="shared" ref="BK130:BK158" si="9">ROUND(L130*K130,2)</f>
        <v>0</v>
      </c>
      <c r="BL130" s="21" t="s">
        <v>169</v>
      </c>
      <c r="BM130" s="21" t="s">
        <v>203</v>
      </c>
    </row>
    <row r="131" spans="2:65" s="1" customFormat="1" ht="25.5" customHeight="1">
      <c r="B131" s="140"/>
      <c r="C131" s="141" t="s">
        <v>204</v>
      </c>
      <c r="D131" s="141" t="s">
        <v>165</v>
      </c>
      <c r="E131" s="142" t="s">
        <v>205</v>
      </c>
      <c r="F131" s="224" t="s">
        <v>206</v>
      </c>
      <c r="G131" s="224"/>
      <c r="H131" s="224"/>
      <c r="I131" s="224"/>
      <c r="J131" s="143" t="s">
        <v>185</v>
      </c>
      <c r="K131" s="144">
        <v>1</v>
      </c>
      <c r="L131" s="225">
        <v>0</v>
      </c>
      <c r="M131" s="225"/>
      <c r="N131" s="225">
        <f t="shared" si="0"/>
        <v>0</v>
      </c>
      <c r="O131" s="225"/>
      <c r="P131" s="225"/>
      <c r="Q131" s="225"/>
      <c r="R131" s="145"/>
      <c r="T131" s="146" t="s">
        <v>5</v>
      </c>
      <c r="U131" s="43" t="s">
        <v>37</v>
      </c>
      <c r="V131" s="147">
        <v>0</v>
      </c>
      <c r="W131" s="147">
        <f t="shared" si="1"/>
        <v>0</v>
      </c>
      <c r="X131" s="147">
        <v>0</v>
      </c>
      <c r="Y131" s="147">
        <f t="shared" si="2"/>
        <v>0</v>
      </c>
      <c r="Z131" s="147">
        <v>0</v>
      </c>
      <c r="AA131" s="148">
        <f t="shared" si="3"/>
        <v>0</v>
      </c>
      <c r="AR131" s="21" t="s">
        <v>169</v>
      </c>
      <c r="AT131" s="21" t="s">
        <v>165</v>
      </c>
      <c r="AU131" s="21" t="s">
        <v>130</v>
      </c>
      <c r="AY131" s="21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21" t="s">
        <v>80</v>
      </c>
      <c r="BK131" s="149">
        <f t="shared" si="9"/>
        <v>0</v>
      </c>
      <c r="BL131" s="21" t="s">
        <v>169</v>
      </c>
      <c r="BM131" s="21" t="s">
        <v>207</v>
      </c>
    </row>
    <row r="132" spans="2:65" s="1" customFormat="1" ht="16.5" customHeight="1">
      <c r="B132" s="140"/>
      <c r="C132" s="141" t="s">
        <v>208</v>
      </c>
      <c r="D132" s="141" t="s">
        <v>165</v>
      </c>
      <c r="E132" s="142" t="s">
        <v>209</v>
      </c>
      <c r="F132" s="224" t="s">
        <v>210</v>
      </c>
      <c r="G132" s="224"/>
      <c r="H132" s="224"/>
      <c r="I132" s="224"/>
      <c r="J132" s="143" t="s">
        <v>168</v>
      </c>
      <c r="K132" s="144">
        <v>1</v>
      </c>
      <c r="L132" s="225">
        <v>0</v>
      </c>
      <c r="M132" s="225"/>
      <c r="N132" s="225">
        <f t="shared" si="0"/>
        <v>0</v>
      </c>
      <c r="O132" s="225"/>
      <c r="P132" s="225"/>
      <c r="Q132" s="225"/>
      <c r="R132" s="145"/>
      <c r="T132" s="146" t="s">
        <v>5</v>
      </c>
      <c r="U132" s="43" t="s">
        <v>37</v>
      </c>
      <c r="V132" s="147">
        <v>0</v>
      </c>
      <c r="W132" s="147">
        <f t="shared" si="1"/>
        <v>0</v>
      </c>
      <c r="X132" s="147">
        <v>0</v>
      </c>
      <c r="Y132" s="147">
        <f t="shared" si="2"/>
        <v>0</v>
      </c>
      <c r="Z132" s="147">
        <v>0</v>
      </c>
      <c r="AA132" s="148">
        <f t="shared" si="3"/>
        <v>0</v>
      </c>
      <c r="AR132" s="21" t="s">
        <v>169</v>
      </c>
      <c r="AT132" s="21" t="s">
        <v>165</v>
      </c>
      <c r="AU132" s="21" t="s">
        <v>130</v>
      </c>
      <c r="AY132" s="21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21" t="s">
        <v>80</v>
      </c>
      <c r="BK132" s="149">
        <f t="shared" si="9"/>
        <v>0</v>
      </c>
      <c r="BL132" s="21" t="s">
        <v>169</v>
      </c>
      <c r="BM132" s="21" t="s">
        <v>211</v>
      </c>
    </row>
    <row r="133" spans="2:65" s="1" customFormat="1" ht="16.5" customHeight="1">
      <c r="B133" s="140"/>
      <c r="C133" s="141" t="s">
        <v>212</v>
      </c>
      <c r="D133" s="141" t="s">
        <v>165</v>
      </c>
      <c r="E133" s="142" t="s">
        <v>213</v>
      </c>
      <c r="F133" s="224" t="s">
        <v>214</v>
      </c>
      <c r="G133" s="224"/>
      <c r="H133" s="224"/>
      <c r="I133" s="224"/>
      <c r="J133" s="143" t="s">
        <v>168</v>
      </c>
      <c r="K133" s="144">
        <v>1</v>
      </c>
      <c r="L133" s="225">
        <v>0</v>
      </c>
      <c r="M133" s="225"/>
      <c r="N133" s="225">
        <f t="shared" si="0"/>
        <v>0</v>
      </c>
      <c r="O133" s="225"/>
      <c r="P133" s="225"/>
      <c r="Q133" s="225"/>
      <c r="R133" s="145"/>
      <c r="T133" s="146" t="s">
        <v>5</v>
      </c>
      <c r="U133" s="43" t="s">
        <v>37</v>
      </c>
      <c r="V133" s="147">
        <v>0</v>
      </c>
      <c r="W133" s="147">
        <f t="shared" si="1"/>
        <v>0</v>
      </c>
      <c r="X133" s="147">
        <v>0</v>
      </c>
      <c r="Y133" s="147">
        <f t="shared" si="2"/>
        <v>0</v>
      </c>
      <c r="Z133" s="147">
        <v>0</v>
      </c>
      <c r="AA133" s="148">
        <f t="shared" si="3"/>
        <v>0</v>
      </c>
      <c r="AR133" s="21" t="s">
        <v>169</v>
      </c>
      <c r="AT133" s="21" t="s">
        <v>165</v>
      </c>
      <c r="AU133" s="21" t="s">
        <v>130</v>
      </c>
      <c r="AY133" s="21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21" t="s">
        <v>80</v>
      </c>
      <c r="BK133" s="149">
        <f t="shared" si="9"/>
        <v>0</v>
      </c>
      <c r="BL133" s="21" t="s">
        <v>169</v>
      </c>
      <c r="BM133" s="21" t="s">
        <v>215</v>
      </c>
    </row>
    <row r="134" spans="2:65" s="1" customFormat="1" ht="16.5" customHeight="1">
      <c r="B134" s="140"/>
      <c r="C134" s="141" t="s">
        <v>216</v>
      </c>
      <c r="D134" s="141" t="s">
        <v>165</v>
      </c>
      <c r="E134" s="142" t="s">
        <v>217</v>
      </c>
      <c r="F134" s="224" t="s">
        <v>218</v>
      </c>
      <c r="G134" s="224"/>
      <c r="H134" s="224"/>
      <c r="I134" s="224"/>
      <c r="J134" s="143" t="s">
        <v>168</v>
      </c>
      <c r="K134" s="144">
        <v>1</v>
      </c>
      <c r="L134" s="225">
        <v>0</v>
      </c>
      <c r="M134" s="225"/>
      <c r="N134" s="225">
        <f t="shared" si="0"/>
        <v>0</v>
      </c>
      <c r="O134" s="225"/>
      <c r="P134" s="225"/>
      <c r="Q134" s="225"/>
      <c r="R134" s="145"/>
      <c r="T134" s="146" t="s">
        <v>5</v>
      </c>
      <c r="U134" s="43" t="s">
        <v>37</v>
      </c>
      <c r="V134" s="147">
        <v>0</v>
      </c>
      <c r="W134" s="147">
        <f t="shared" si="1"/>
        <v>0</v>
      </c>
      <c r="X134" s="147">
        <v>0</v>
      </c>
      <c r="Y134" s="147">
        <f t="shared" si="2"/>
        <v>0</v>
      </c>
      <c r="Z134" s="147">
        <v>0</v>
      </c>
      <c r="AA134" s="148">
        <f t="shared" si="3"/>
        <v>0</v>
      </c>
      <c r="AR134" s="21" t="s">
        <v>169</v>
      </c>
      <c r="AT134" s="21" t="s">
        <v>165</v>
      </c>
      <c r="AU134" s="21" t="s">
        <v>130</v>
      </c>
      <c r="AY134" s="21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21" t="s">
        <v>80</v>
      </c>
      <c r="BK134" s="149">
        <f t="shared" si="9"/>
        <v>0</v>
      </c>
      <c r="BL134" s="21" t="s">
        <v>169</v>
      </c>
      <c r="BM134" s="21" t="s">
        <v>219</v>
      </c>
    </row>
    <row r="135" spans="2:65" s="1" customFormat="1" ht="16.5" customHeight="1">
      <c r="B135" s="140"/>
      <c r="C135" s="141" t="s">
        <v>220</v>
      </c>
      <c r="D135" s="141" t="s">
        <v>165</v>
      </c>
      <c r="E135" s="142" t="s">
        <v>221</v>
      </c>
      <c r="F135" s="224" t="s">
        <v>222</v>
      </c>
      <c r="G135" s="224"/>
      <c r="H135" s="224"/>
      <c r="I135" s="224"/>
      <c r="J135" s="143" t="s">
        <v>168</v>
      </c>
      <c r="K135" s="144">
        <v>1</v>
      </c>
      <c r="L135" s="225">
        <v>0</v>
      </c>
      <c r="M135" s="225"/>
      <c r="N135" s="225">
        <f t="shared" si="0"/>
        <v>0</v>
      </c>
      <c r="O135" s="225"/>
      <c r="P135" s="225"/>
      <c r="Q135" s="225"/>
      <c r="R135" s="145"/>
      <c r="T135" s="146" t="s">
        <v>5</v>
      </c>
      <c r="U135" s="43" t="s">
        <v>37</v>
      </c>
      <c r="V135" s="147">
        <v>0</v>
      </c>
      <c r="W135" s="147">
        <f t="shared" si="1"/>
        <v>0</v>
      </c>
      <c r="X135" s="147">
        <v>0</v>
      </c>
      <c r="Y135" s="147">
        <f t="shared" si="2"/>
        <v>0</v>
      </c>
      <c r="Z135" s="147">
        <v>0</v>
      </c>
      <c r="AA135" s="148">
        <f t="shared" si="3"/>
        <v>0</v>
      </c>
      <c r="AR135" s="21" t="s">
        <v>169</v>
      </c>
      <c r="AT135" s="21" t="s">
        <v>165</v>
      </c>
      <c r="AU135" s="21" t="s">
        <v>130</v>
      </c>
      <c r="AY135" s="21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21" t="s">
        <v>80</v>
      </c>
      <c r="BK135" s="149">
        <f t="shared" si="9"/>
        <v>0</v>
      </c>
      <c r="BL135" s="21" t="s">
        <v>169</v>
      </c>
      <c r="BM135" s="21" t="s">
        <v>223</v>
      </c>
    </row>
    <row r="136" spans="2:65" s="1" customFormat="1" ht="16.5" customHeight="1">
      <c r="B136" s="140"/>
      <c r="C136" s="141" t="s">
        <v>11</v>
      </c>
      <c r="D136" s="141" t="s">
        <v>165</v>
      </c>
      <c r="E136" s="142" t="s">
        <v>224</v>
      </c>
      <c r="F136" s="224" t="s">
        <v>225</v>
      </c>
      <c r="G136" s="224"/>
      <c r="H136" s="224"/>
      <c r="I136" s="224"/>
      <c r="J136" s="143" t="s">
        <v>168</v>
      </c>
      <c r="K136" s="144">
        <v>1</v>
      </c>
      <c r="L136" s="225">
        <v>0</v>
      </c>
      <c r="M136" s="225"/>
      <c r="N136" s="225">
        <f t="shared" si="0"/>
        <v>0</v>
      </c>
      <c r="O136" s="225"/>
      <c r="P136" s="225"/>
      <c r="Q136" s="225"/>
      <c r="R136" s="145"/>
      <c r="T136" s="146" t="s">
        <v>5</v>
      </c>
      <c r="U136" s="43" t="s">
        <v>37</v>
      </c>
      <c r="V136" s="147">
        <v>0</v>
      </c>
      <c r="W136" s="147">
        <f t="shared" si="1"/>
        <v>0</v>
      </c>
      <c r="X136" s="147">
        <v>0</v>
      </c>
      <c r="Y136" s="147">
        <f t="shared" si="2"/>
        <v>0</v>
      </c>
      <c r="Z136" s="147">
        <v>0</v>
      </c>
      <c r="AA136" s="148">
        <f t="shared" si="3"/>
        <v>0</v>
      </c>
      <c r="AR136" s="21" t="s">
        <v>169</v>
      </c>
      <c r="AT136" s="21" t="s">
        <v>165</v>
      </c>
      <c r="AU136" s="21" t="s">
        <v>130</v>
      </c>
      <c r="AY136" s="21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21" t="s">
        <v>80</v>
      </c>
      <c r="BK136" s="149">
        <f t="shared" si="9"/>
        <v>0</v>
      </c>
      <c r="BL136" s="21" t="s">
        <v>169</v>
      </c>
      <c r="BM136" s="21" t="s">
        <v>226</v>
      </c>
    </row>
    <row r="137" spans="2:65" s="1" customFormat="1" ht="16.5" customHeight="1">
      <c r="B137" s="140"/>
      <c r="C137" s="141" t="s">
        <v>227</v>
      </c>
      <c r="D137" s="141" t="s">
        <v>165</v>
      </c>
      <c r="E137" s="142" t="s">
        <v>228</v>
      </c>
      <c r="F137" s="224" t="s">
        <v>229</v>
      </c>
      <c r="G137" s="224"/>
      <c r="H137" s="224"/>
      <c r="I137" s="224"/>
      <c r="J137" s="143" t="s">
        <v>168</v>
      </c>
      <c r="K137" s="144">
        <v>1</v>
      </c>
      <c r="L137" s="225">
        <v>0</v>
      </c>
      <c r="M137" s="225"/>
      <c r="N137" s="225">
        <f t="shared" si="0"/>
        <v>0</v>
      </c>
      <c r="O137" s="225"/>
      <c r="P137" s="225"/>
      <c r="Q137" s="225"/>
      <c r="R137" s="145"/>
      <c r="T137" s="146" t="s">
        <v>5</v>
      </c>
      <c r="U137" s="43" t="s">
        <v>37</v>
      </c>
      <c r="V137" s="147">
        <v>0</v>
      </c>
      <c r="W137" s="147">
        <f t="shared" si="1"/>
        <v>0</v>
      </c>
      <c r="X137" s="147">
        <v>0</v>
      </c>
      <c r="Y137" s="147">
        <f t="shared" si="2"/>
        <v>0</v>
      </c>
      <c r="Z137" s="147">
        <v>0</v>
      </c>
      <c r="AA137" s="148">
        <f t="shared" si="3"/>
        <v>0</v>
      </c>
      <c r="AR137" s="21" t="s">
        <v>169</v>
      </c>
      <c r="AT137" s="21" t="s">
        <v>165</v>
      </c>
      <c r="AU137" s="21" t="s">
        <v>130</v>
      </c>
      <c r="AY137" s="21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21" t="s">
        <v>80</v>
      </c>
      <c r="BK137" s="149">
        <f t="shared" si="9"/>
        <v>0</v>
      </c>
      <c r="BL137" s="21" t="s">
        <v>169</v>
      </c>
      <c r="BM137" s="21" t="s">
        <v>230</v>
      </c>
    </row>
    <row r="138" spans="2:65" s="1" customFormat="1" ht="16.5" customHeight="1">
      <c r="B138" s="140"/>
      <c r="C138" s="141" t="s">
        <v>231</v>
      </c>
      <c r="D138" s="141" t="s">
        <v>165</v>
      </c>
      <c r="E138" s="142" t="s">
        <v>232</v>
      </c>
      <c r="F138" s="224" t="s">
        <v>233</v>
      </c>
      <c r="G138" s="224"/>
      <c r="H138" s="224"/>
      <c r="I138" s="224"/>
      <c r="J138" s="143" t="s">
        <v>168</v>
      </c>
      <c r="K138" s="144">
        <v>1</v>
      </c>
      <c r="L138" s="225">
        <v>0</v>
      </c>
      <c r="M138" s="225"/>
      <c r="N138" s="225">
        <f t="shared" si="0"/>
        <v>0</v>
      </c>
      <c r="O138" s="225"/>
      <c r="P138" s="225"/>
      <c r="Q138" s="225"/>
      <c r="R138" s="145"/>
      <c r="T138" s="146" t="s">
        <v>5</v>
      </c>
      <c r="U138" s="43" t="s">
        <v>37</v>
      </c>
      <c r="V138" s="147">
        <v>0</v>
      </c>
      <c r="W138" s="147">
        <f t="shared" si="1"/>
        <v>0</v>
      </c>
      <c r="X138" s="147">
        <v>0</v>
      </c>
      <c r="Y138" s="147">
        <f t="shared" si="2"/>
        <v>0</v>
      </c>
      <c r="Z138" s="147">
        <v>0</v>
      </c>
      <c r="AA138" s="148">
        <f t="shared" si="3"/>
        <v>0</v>
      </c>
      <c r="AR138" s="21" t="s">
        <v>169</v>
      </c>
      <c r="AT138" s="21" t="s">
        <v>165</v>
      </c>
      <c r="AU138" s="21" t="s">
        <v>130</v>
      </c>
      <c r="AY138" s="21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21" t="s">
        <v>80</v>
      </c>
      <c r="BK138" s="149">
        <f t="shared" si="9"/>
        <v>0</v>
      </c>
      <c r="BL138" s="21" t="s">
        <v>169</v>
      </c>
      <c r="BM138" s="21" t="s">
        <v>234</v>
      </c>
    </row>
    <row r="139" spans="2:65" s="1" customFormat="1" ht="16.5" customHeight="1">
      <c r="B139" s="140"/>
      <c r="C139" s="141" t="s">
        <v>235</v>
      </c>
      <c r="D139" s="141" t="s">
        <v>165</v>
      </c>
      <c r="E139" s="142" t="s">
        <v>236</v>
      </c>
      <c r="F139" s="224" t="s">
        <v>237</v>
      </c>
      <c r="G139" s="224"/>
      <c r="H139" s="224"/>
      <c r="I139" s="224"/>
      <c r="J139" s="143" t="s">
        <v>168</v>
      </c>
      <c r="K139" s="144">
        <v>1</v>
      </c>
      <c r="L139" s="225">
        <v>0</v>
      </c>
      <c r="M139" s="225"/>
      <c r="N139" s="225">
        <f t="shared" si="0"/>
        <v>0</v>
      </c>
      <c r="O139" s="225"/>
      <c r="P139" s="225"/>
      <c r="Q139" s="225"/>
      <c r="R139" s="145"/>
      <c r="T139" s="146" t="s">
        <v>5</v>
      </c>
      <c r="U139" s="43" t="s">
        <v>37</v>
      </c>
      <c r="V139" s="147">
        <v>0</v>
      </c>
      <c r="W139" s="147">
        <f t="shared" si="1"/>
        <v>0</v>
      </c>
      <c r="X139" s="147">
        <v>0</v>
      </c>
      <c r="Y139" s="147">
        <f t="shared" si="2"/>
        <v>0</v>
      </c>
      <c r="Z139" s="147">
        <v>0</v>
      </c>
      <c r="AA139" s="148">
        <f t="shared" si="3"/>
        <v>0</v>
      </c>
      <c r="AR139" s="21" t="s">
        <v>169</v>
      </c>
      <c r="AT139" s="21" t="s">
        <v>165</v>
      </c>
      <c r="AU139" s="21" t="s">
        <v>130</v>
      </c>
      <c r="AY139" s="21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21" t="s">
        <v>80</v>
      </c>
      <c r="BK139" s="149">
        <f t="shared" si="9"/>
        <v>0</v>
      </c>
      <c r="BL139" s="21" t="s">
        <v>169</v>
      </c>
      <c r="BM139" s="21" t="s">
        <v>238</v>
      </c>
    </row>
    <row r="140" spans="2:65" s="1" customFormat="1" ht="16.5" customHeight="1">
      <c r="B140" s="140"/>
      <c r="C140" s="141" t="s">
        <v>239</v>
      </c>
      <c r="D140" s="141" t="s">
        <v>165</v>
      </c>
      <c r="E140" s="142" t="s">
        <v>240</v>
      </c>
      <c r="F140" s="224" t="s">
        <v>241</v>
      </c>
      <c r="G140" s="224"/>
      <c r="H140" s="224"/>
      <c r="I140" s="224"/>
      <c r="J140" s="143" t="s">
        <v>168</v>
      </c>
      <c r="K140" s="144">
        <v>1</v>
      </c>
      <c r="L140" s="225">
        <v>0</v>
      </c>
      <c r="M140" s="225"/>
      <c r="N140" s="225">
        <f t="shared" si="0"/>
        <v>0</v>
      </c>
      <c r="O140" s="225"/>
      <c r="P140" s="225"/>
      <c r="Q140" s="225"/>
      <c r="R140" s="145"/>
      <c r="T140" s="146" t="s">
        <v>5</v>
      </c>
      <c r="U140" s="43" t="s">
        <v>37</v>
      </c>
      <c r="V140" s="147">
        <v>0</v>
      </c>
      <c r="W140" s="147">
        <f t="shared" si="1"/>
        <v>0</v>
      </c>
      <c r="X140" s="147">
        <v>0</v>
      </c>
      <c r="Y140" s="147">
        <f t="shared" si="2"/>
        <v>0</v>
      </c>
      <c r="Z140" s="147">
        <v>0</v>
      </c>
      <c r="AA140" s="148">
        <f t="shared" si="3"/>
        <v>0</v>
      </c>
      <c r="AR140" s="21" t="s">
        <v>169</v>
      </c>
      <c r="AT140" s="21" t="s">
        <v>165</v>
      </c>
      <c r="AU140" s="21" t="s">
        <v>130</v>
      </c>
      <c r="AY140" s="21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21" t="s">
        <v>80</v>
      </c>
      <c r="BK140" s="149">
        <f t="shared" si="9"/>
        <v>0</v>
      </c>
      <c r="BL140" s="21" t="s">
        <v>169</v>
      </c>
      <c r="BM140" s="21" t="s">
        <v>242</v>
      </c>
    </row>
    <row r="141" spans="2:65" s="1" customFormat="1" ht="16.5" customHeight="1">
      <c r="B141" s="140"/>
      <c r="C141" s="141" t="s">
        <v>243</v>
      </c>
      <c r="D141" s="141" t="s">
        <v>165</v>
      </c>
      <c r="E141" s="142" t="s">
        <v>244</v>
      </c>
      <c r="F141" s="224" t="s">
        <v>245</v>
      </c>
      <c r="G141" s="224"/>
      <c r="H141" s="224"/>
      <c r="I141" s="224"/>
      <c r="J141" s="143" t="s">
        <v>168</v>
      </c>
      <c r="K141" s="144">
        <v>1</v>
      </c>
      <c r="L141" s="225">
        <v>0</v>
      </c>
      <c r="M141" s="225"/>
      <c r="N141" s="225">
        <f t="shared" si="0"/>
        <v>0</v>
      </c>
      <c r="O141" s="225"/>
      <c r="P141" s="225"/>
      <c r="Q141" s="225"/>
      <c r="R141" s="145"/>
      <c r="T141" s="146" t="s">
        <v>5</v>
      </c>
      <c r="U141" s="43" t="s">
        <v>37</v>
      </c>
      <c r="V141" s="147">
        <v>0</v>
      </c>
      <c r="W141" s="147">
        <f t="shared" si="1"/>
        <v>0</v>
      </c>
      <c r="X141" s="147">
        <v>0</v>
      </c>
      <c r="Y141" s="147">
        <f t="shared" si="2"/>
        <v>0</v>
      </c>
      <c r="Z141" s="147">
        <v>0</v>
      </c>
      <c r="AA141" s="148">
        <f t="shared" si="3"/>
        <v>0</v>
      </c>
      <c r="AR141" s="21" t="s">
        <v>169</v>
      </c>
      <c r="AT141" s="21" t="s">
        <v>165</v>
      </c>
      <c r="AU141" s="21" t="s">
        <v>130</v>
      </c>
      <c r="AY141" s="21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21" t="s">
        <v>80</v>
      </c>
      <c r="BK141" s="149">
        <f t="shared" si="9"/>
        <v>0</v>
      </c>
      <c r="BL141" s="21" t="s">
        <v>169</v>
      </c>
      <c r="BM141" s="21" t="s">
        <v>246</v>
      </c>
    </row>
    <row r="142" spans="2:65" s="1" customFormat="1" ht="16.5" customHeight="1">
      <c r="B142" s="140"/>
      <c r="C142" s="141" t="s">
        <v>10</v>
      </c>
      <c r="D142" s="141" t="s">
        <v>165</v>
      </c>
      <c r="E142" s="142" t="s">
        <v>247</v>
      </c>
      <c r="F142" s="224" t="s">
        <v>248</v>
      </c>
      <c r="G142" s="224"/>
      <c r="H142" s="224"/>
      <c r="I142" s="224"/>
      <c r="J142" s="143" t="s">
        <v>168</v>
      </c>
      <c r="K142" s="144">
        <v>1</v>
      </c>
      <c r="L142" s="225">
        <v>0</v>
      </c>
      <c r="M142" s="225"/>
      <c r="N142" s="225">
        <f t="shared" si="0"/>
        <v>0</v>
      </c>
      <c r="O142" s="225"/>
      <c r="P142" s="225"/>
      <c r="Q142" s="225"/>
      <c r="R142" s="145"/>
      <c r="T142" s="146" t="s">
        <v>5</v>
      </c>
      <c r="U142" s="43" t="s">
        <v>37</v>
      </c>
      <c r="V142" s="147">
        <v>0</v>
      </c>
      <c r="W142" s="147">
        <f t="shared" si="1"/>
        <v>0</v>
      </c>
      <c r="X142" s="147">
        <v>0</v>
      </c>
      <c r="Y142" s="147">
        <f t="shared" si="2"/>
        <v>0</v>
      </c>
      <c r="Z142" s="147">
        <v>0</v>
      </c>
      <c r="AA142" s="148">
        <f t="shared" si="3"/>
        <v>0</v>
      </c>
      <c r="AR142" s="21" t="s">
        <v>169</v>
      </c>
      <c r="AT142" s="21" t="s">
        <v>165</v>
      </c>
      <c r="AU142" s="21" t="s">
        <v>130</v>
      </c>
      <c r="AY142" s="21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21" t="s">
        <v>80</v>
      </c>
      <c r="BK142" s="149">
        <f t="shared" si="9"/>
        <v>0</v>
      </c>
      <c r="BL142" s="21" t="s">
        <v>169</v>
      </c>
      <c r="BM142" s="21" t="s">
        <v>249</v>
      </c>
    </row>
    <row r="143" spans="2:65" s="1" customFormat="1" ht="16.5" customHeight="1">
      <c r="B143" s="140"/>
      <c r="C143" s="141" t="s">
        <v>250</v>
      </c>
      <c r="D143" s="141" t="s">
        <v>165</v>
      </c>
      <c r="E143" s="142" t="s">
        <v>251</v>
      </c>
      <c r="F143" s="224" t="s">
        <v>252</v>
      </c>
      <c r="G143" s="224"/>
      <c r="H143" s="224"/>
      <c r="I143" s="224"/>
      <c r="J143" s="143" t="s">
        <v>168</v>
      </c>
      <c r="K143" s="144">
        <v>1</v>
      </c>
      <c r="L143" s="225">
        <v>0</v>
      </c>
      <c r="M143" s="225"/>
      <c r="N143" s="225">
        <f t="shared" si="0"/>
        <v>0</v>
      </c>
      <c r="O143" s="225"/>
      <c r="P143" s="225"/>
      <c r="Q143" s="225"/>
      <c r="R143" s="145"/>
      <c r="T143" s="146" t="s">
        <v>5</v>
      </c>
      <c r="U143" s="43" t="s">
        <v>37</v>
      </c>
      <c r="V143" s="147">
        <v>0</v>
      </c>
      <c r="W143" s="147">
        <f t="shared" si="1"/>
        <v>0</v>
      </c>
      <c r="X143" s="147">
        <v>0</v>
      </c>
      <c r="Y143" s="147">
        <f t="shared" si="2"/>
        <v>0</v>
      </c>
      <c r="Z143" s="147">
        <v>0</v>
      </c>
      <c r="AA143" s="148">
        <f t="shared" si="3"/>
        <v>0</v>
      </c>
      <c r="AR143" s="21" t="s">
        <v>169</v>
      </c>
      <c r="AT143" s="21" t="s">
        <v>165</v>
      </c>
      <c r="AU143" s="21" t="s">
        <v>130</v>
      </c>
      <c r="AY143" s="21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21" t="s">
        <v>80</v>
      </c>
      <c r="BK143" s="149">
        <f t="shared" si="9"/>
        <v>0</v>
      </c>
      <c r="BL143" s="21" t="s">
        <v>169</v>
      </c>
      <c r="BM143" s="21" t="s">
        <v>253</v>
      </c>
    </row>
    <row r="144" spans="2:65" s="1" customFormat="1" ht="16.5" customHeight="1">
      <c r="B144" s="140"/>
      <c r="C144" s="141" t="s">
        <v>254</v>
      </c>
      <c r="D144" s="141" t="s">
        <v>165</v>
      </c>
      <c r="E144" s="142" t="s">
        <v>255</v>
      </c>
      <c r="F144" s="224" t="s">
        <v>256</v>
      </c>
      <c r="G144" s="224"/>
      <c r="H144" s="224"/>
      <c r="I144" s="224"/>
      <c r="J144" s="143" t="s">
        <v>168</v>
      </c>
      <c r="K144" s="144">
        <v>1</v>
      </c>
      <c r="L144" s="225">
        <v>0</v>
      </c>
      <c r="M144" s="225"/>
      <c r="N144" s="225">
        <f t="shared" si="0"/>
        <v>0</v>
      </c>
      <c r="O144" s="225"/>
      <c r="P144" s="225"/>
      <c r="Q144" s="225"/>
      <c r="R144" s="145"/>
      <c r="T144" s="146" t="s">
        <v>5</v>
      </c>
      <c r="U144" s="43" t="s">
        <v>37</v>
      </c>
      <c r="V144" s="147">
        <v>0</v>
      </c>
      <c r="W144" s="147">
        <f t="shared" si="1"/>
        <v>0</v>
      </c>
      <c r="X144" s="147">
        <v>0</v>
      </c>
      <c r="Y144" s="147">
        <f t="shared" si="2"/>
        <v>0</v>
      </c>
      <c r="Z144" s="147">
        <v>0</v>
      </c>
      <c r="AA144" s="148">
        <f t="shared" si="3"/>
        <v>0</v>
      </c>
      <c r="AR144" s="21" t="s">
        <v>169</v>
      </c>
      <c r="AT144" s="21" t="s">
        <v>165</v>
      </c>
      <c r="AU144" s="21" t="s">
        <v>130</v>
      </c>
      <c r="AY144" s="21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21" t="s">
        <v>80</v>
      </c>
      <c r="BK144" s="149">
        <f t="shared" si="9"/>
        <v>0</v>
      </c>
      <c r="BL144" s="21" t="s">
        <v>169</v>
      </c>
      <c r="BM144" s="21" t="s">
        <v>257</v>
      </c>
    </row>
    <row r="145" spans="2:65" s="1" customFormat="1" ht="25.5" customHeight="1">
      <c r="B145" s="140"/>
      <c r="C145" s="141" t="s">
        <v>258</v>
      </c>
      <c r="D145" s="141" t="s">
        <v>165</v>
      </c>
      <c r="E145" s="142" t="s">
        <v>259</v>
      </c>
      <c r="F145" s="224" t="s">
        <v>260</v>
      </c>
      <c r="G145" s="224"/>
      <c r="H145" s="224"/>
      <c r="I145" s="224"/>
      <c r="J145" s="143" t="s">
        <v>168</v>
      </c>
      <c r="K145" s="144">
        <v>1</v>
      </c>
      <c r="L145" s="225">
        <v>0</v>
      </c>
      <c r="M145" s="225"/>
      <c r="N145" s="225">
        <f t="shared" si="0"/>
        <v>0</v>
      </c>
      <c r="O145" s="225"/>
      <c r="P145" s="225"/>
      <c r="Q145" s="225"/>
      <c r="R145" s="145"/>
      <c r="T145" s="146" t="s">
        <v>5</v>
      </c>
      <c r="U145" s="43" t="s">
        <v>37</v>
      </c>
      <c r="V145" s="147">
        <v>0</v>
      </c>
      <c r="W145" s="147">
        <f t="shared" si="1"/>
        <v>0</v>
      </c>
      <c r="X145" s="147">
        <v>0</v>
      </c>
      <c r="Y145" s="147">
        <f t="shared" si="2"/>
        <v>0</v>
      </c>
      <c r="Z145" s="147">
        <v>0</v>
      </c>
      <c r="AA145" s="148">
        <f t="shared" si="3"/>
        <v>0</v>
      </c>
      <c r="AR145" s="21" t="s">
        <v>169</v>
      </c>
      <c r="AT145" s="21" t="s">
        <v>165</v>
      </c>
      <c r="AU145" s="21" t="s">
        <v>130</v>
      </c>
      <c r="AY145" s="21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21" t="s">
        <v>80</v>
      </c>
      <c r="BK145" s="149">
        <f t="shared" si="9"/>
        <v>0</v>
      </c>
      <c r="BL145" s="21" t="s">
        <v>169</v>
      </c>
      <c r="BM145" s="21" t="s">
        <v>261</v>
      </c>
    </row>
    <row r="146" spans="2:65" s="1" customFormat="1" ht="25.5" customHeight="1">
      <c r="B146" s="140"/>
      <c r="C146" s="141" t="s">
        <v>262</v>
      </c>
      <c r="D146" s="141" t="s">
        <v>165</v>
      </c>
      <c r="E146" s="142" t="s">
        <v>263</v>
      </c>
      <c r="F146" s="224" t="s">
        <v>264</v>
      </c>
      <c r="G146" s="224"/>
      <c r="H146" s="224"/>
      <c r="I146" s="224"/>
      <c r="J146" s="143" t="s">
        <v>168</v>
      </c>
      <c r="K146" s="144">
        <v>1</v>
      </c>
      <c r="L146" s="225">
        <v>0</v>
      </c>
      <c r="M146" s="225"/>
      <c r="N146" s="225">
        <f t="shared" si="0"/>
        <v>0</v>
      </c>
      <c r="O146" s="225"/>
      <c r="P146" s="225"/>
      <c r="Q146" s="225"/>
      <c r="R146" s="145"/>
      <c r="T146" s="146" t="s">
        <v>5</v>
      </c>
      <c r="U146" s="43" t="s">
        <v>37</v>
      </c>
      <c r="V146" s="147">
        <v>0</v>
      </c>
      <c r="W146" s="147">
        <f t="shared" si="1"/>
        <v>0</v>
      </c>
      <c r="X146" s="147">
        <v>0</v>
      </c>
      <c r="Y146" s="147">
        <f t="shared" si="2"/>
        <v>0</v>
      </c>
      <c r="Z146" s="147">
        <v>0</v>
      </c>
      <c r="AA146" s="148">
        <f t="shared" si="3"/>
        <v>0</v>
      </c>
      <c r="AR146" s="21" t="s">
        <v>169</v>
      </c>
      <c r="AT146" s="21" t="s">
        <v>165</v>
      </c>
      <c r="AU146" s="21" t="s">
        <v>130</v>
      </c>
      <c r="AY146" s="21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21" t="s">
        <v>80</v>
      </c>
      <c r="BK146" s="149">
        <f t="shared" si="9"/>
        <v>0</v>
      </c>
      <c r="BL146" s="21" t="s">
        <v>169</v>
      </c>
      <c r="BM146" s="21" t="s">
        <v>265</v>
      </c>
    </row>
    <row r="147" spans="2:65" s="1" customFormat="1" ht="25.5" customHeight="1">
      <c r="B147" s="140"/>
      <c r="C147" s="141" t="s">
        <v>266</v>
      </c>
      <c r="D147" s="141" t="s">
        <v>165</v>
      </c>
      <c r="E147" s="142" t="s">
        <v>267</v>
      </c>
      <c r="F147" s="224" t="s">
        <v>268</v>
      </c>
      <c r="G147" s="224"/>
      <c r="H147" s="224"/>
      <c r="I147" s="224"/>
      <c r="J147" s="143" t="s">
        <v>168</v>
      </c>
      <c r="K147" s="144">
        <v>1</v>
      </c>
      <c r="L147" s="225">
        <v>0</v>
      </c>
      <c r="M147" s="225"/>
      <c r="N147" s="225">
        <f t="shared" si="0"/>
        <v>0</v>
      </c>
      <c r="O147" s="225"/>
      <c r="P147" s="225"/>
      <c r="Q147" s="225"/>
      <c r="R147" s="145"/>
      <c r="T147" s="146" t="s">
        <v>5</v>
      </c>
      <c r="U147" s="43" t="s">
        <v>37</v>
      </c>
      <c r="V147" s="147">
        <v>0</v>
      </c>
      <c r="W147" s="147">
        <f t="shared" si="1"/>
        <v>0</v>
      </c>
      <c r="X147" s="147">
        <v>0</v>
      </c>
      <c r="Y147" s="147">
        <f t="shared" si="2"/>
        <v>0</v>
      </c>
      <c r="Z147" s="147">
        <v>0</v>
      </c>
      <c r="AA147" s="148">
        <f t="shared" si="3"/>
        <v>0</v>
      </c>
      <c r="AR147" s="21" t="s">
        <v>169</v>
      </c>
      <c r="AT147" s="21" t="s">
        <v>165</v>
      </c>
      <c r="AU147" s="21" t="s">
        <v>130</v>
      </c>
      <c r="AY147" s="21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21" t="s">
        <v>80</v>
      </c>
      <c r="BK147" s="149">
        <f t="shared" si="9"/>
        <v>0</v>
      </c>
      <c r="BL147" s="21" t="s">
        <v>169</v>
      </c>
      <c r="BM147" s="21" t="s">
        <v>269</v>
      </c>
    </row>
    <row r="148" spans="2:65" s="1" customFormat="1" ht="25.5" customHeight="1">
      <c r="B148" s="140"/>
      <c r="C148" s="141" t="s">
        <v>270</v>
      </c>
      <c r="D148" s="141" t="s">
        <v>165</v>
      </c>
      <c r="E148" s="142" t="s">
        <v>271</v>
      </c>
      <c r="F148" s="224" t="s">
        <v>272</v>
      </c>
      <c r="G148" s="224"/>
      <c r="H148" s="224"/>
      <c r="I148" s="224"/>
      <c r="J148" s="143" t="s">
        <v>168</v>
      </c>
      <c r="K148" s="144">
        <v>1</v>
      </c>
      <c r="L148" s="225">
        <v>0</v>
      </c>
      <c r="M148" s="225"/>
      <c r="N148" s="225">
        <f t="shared" si="0"/>
        <v>0</v>
      </c>
      <c r="O148" s="225"/>
      <c r="P148" s="225"/>
      <c r="Q148" s="225"/>
      <c r="R148" s="145"/>
      <c r="T148" s="146" t="s">
        <v>5</v>
      </c>
      <c r="U148" s="43" t="s">
        <v>37</v>
      </c>
      <c r="V148" s="147">
        <v>0</v>
      </c>
      <c r="W148" s="147">
        <f t="shared" si="1"/>
        <v>0</v>
      </c>
      <c r="X148" s="147">
        <v>0</v>
      </c>
      <c r="Y148" s="147">
        <f t="shared" si="2"/>
        <v>0</v>
      </c>
      <c r="Z148" s="147">
        <v>0</v>
      </c>
      <c r="AA148" s="148">
        <f t="shared" si="3"/>
        <v>0</v>
      </c>
      <c r="AR148" s="21" t="s">
        <v>169</v>
      </c>
      <c r="AT148" s="21" t="s">
        <v>165</v>
      </c>
      <c r="AU148" s="21" t="s">
        <v>130</v>
      </c>
      <c r="AY148" s="21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21" t="s">
        <v>80</v>
      </c>
      <c r="BK148" s="149">
        <f t="shared" si="9"/>
        <v>0</v>
      </c>
      <c r="BL148" s="21" t="s">
        <v>169</v>
      </c>
      <c r="BM148" s="21" t="s">
        <v>273</v>
      </c>
    </row>
    <row r="149" spans="2:65" s="1" customFormat="1" ht="25.5" customHeight="1">
      <c r="B149" s="140"/>
      <c r="C149" s="141" t="s">
        <v>274</v>
      </c>
      <c r="D149" s="141" t="s">
        <v>165</v>
      </c>
      <c r="E149" s="142" t="s">
        <v>275</v>
      </c>
      <c r="F149" s="224" t="s">
        <v>276</v>
      </c>
      <c r="G149" s="224"/>
      <c r="H149" s="224"/>
      <c r="I149" s="224"/>
      <c r="J149" s="143" t="s">
        <v>168</v>
      </c>
      <c r="K149" s="144">
        <v>1</v>
      </c>
      <c r="L149" s="225">
        <v>0</v>
      </c>
      <c r="M149" s="225"/>
      <c r="N149" s="225">
        <f t="shared" si="0"/>
        <v>0</v>
      </c>
      <c r="O149" s="225"/>
      <c r="P149" s="225"/>
      <c r="Q149" s="225"/>
      <c r="R149" s="145"/>
      <c r="T149" s="146" t="s">
        <v>5</v>
      </c>
      <c r="U149" s="43" t="s">
        <v>37</v>
      </c>
      <c r="V149" s="147">
        <v>0</v>
      </c>
      <c r="W149" s="147">
        <f t="shared" si="1"/>
        <v>0</v>
      </c>
      <c r="X149" s="147">
        <v>0</v>
      </c>
      <c r="Y149" s="147">
        <f t="shared" si="2"/>
        <v>0</v>
      </c>
      <c r="Z149" s="147">
        <v>0</v>
      </c>
      <c r="AA149" s="148">
        <f t="shared" si="3"/>
        <v>0</v>
      </c>
      <c r="AR149" s="21" t="s">
        <v>169</v>
      </c>
      <c r="AT149" s="21" t="s">
        <v>165</v>
      </c>
      <c r="AU149" s="21" t="s">
        <v>130</v>
      </c>
      <c r="AY149" s="21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21" t="s">
        <v>80</v>
      </c>
      <c r="BK149" s="149">
        <f t="shared" si="9"/>
        <v>0</v>
      </c>
      <c r="BL149" s="21" t="s">
        <v>169</v>
      </c>
      <c r="BM149" s="21" t="s">
        <v>277</v>
      </c>
    </row>
    <row r="150" spans="2:65" s="1" customFormat="1" ht="25.5" customHeight="1">
      <c r="B150" s="140"/>
      <c r="C150" s="141" t="s">
        <v>278</v>
      </c>
      <c r="D150" s="141" t="s">
        <v>165</v>
      </c>
      <c r="E150" s="142" t="s">
        <v>279</v>
      </c>
      <c r="F150" s="224" t="s">
        <v>280</v>
      </c>
      <c r="G150" s="224"/>
      <c r="H150" s="224"/>
      <c r="I150" s="224"/>
      <c r="J150" s="143" t="s">
        <v>168</v>
      </c>
      <c r="K150" s="144">
        <v>1</v>
      </c>
      <c r="L150" s="225">
        <v>0</v>
      </c>
      <c r="M150" s="225"/>
      <c r="N150" s="225">
        <f t="shared" si="0"/>
        <v>0</v>
      </c>
      <c r="O150" s="225"/>
      <c r="P150" s="225"/>
      <c r="Q150" s="225"/>
      <c r="R150" s="145"/>
      <c r="T150" s="146" t="s">
        <v>5</v>
      </c>
      <c r="U150" s="43" t="s">
        <v>37</v>
      </c>
      <c r="V150" s="147">
        <v>0</v>
      </c>
      <c r="W150" s="147">
        <f t="shared" si="1"/>
        <v>0</v>
      </c>
      <c r="X150" s="147">
        <v>0</v>
      </c>
      <c r="Y150" s="147">
        <f t="shared" si="2"/>
        <v>0</v>
      </c>
      <c r="Z150" s="147">
        <v>0</v>
      </c>
      <c r="AA150" s="148">
        <f t="shared" si="3"/>
        <v>0</v>
      </c>
      <c r="AR150" s="21" t="s">
        <v>169</v>
      </c>
      <c r="AT150" s="21" t="s">
        <v>165</v>
      </c>
      <c r="AU150" s="21" t="s">
        <v>130</v>
      </c>
      <c r="AY150" s="21" t="s">
        <v>164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21" t="s">
        <v>80</v>
      </c>
      <c r="BK150" s="149">
        <f t="shared" si="9"/>
        <v>0</v>
      </c>
      <c r="BL150" s="21" t="s">
        <v>169</v>
      </c>
      <c r="BM150" s="21" t="s">
        <v>281</v>
      </c>
    </row>
    <row r="151" spans="2:65" s="1" customFormat="1" ht="25.5" customHeight="1">
      <c r="B151" s="140"/>
      <c r="C151" s="141" t="s">
        <v>282</v>
      </c>
      <c r="D151" s="141" t="s">
        <v>165</v>
      </c>
      <c r="E151" s="142" t="s">
        <v>283</v>
      </c>
      <c r="F151" s="224" t="s">
        <v>284</v>
      </c>
      <c r="G151" s="224"/>
      <c r="H151" s="224"/>
      <c r="I151" s="224"/>
      <c r="J151" s="143" t="s">
        <v>168</v>
      </c>
      <c r="K151" s="144">
        <v>1</v>
      </c>
      <c r="L151" s="225">
        <v>0</v>
      </c>
      <c r="M151" s="225"/>
      <c r="N151" s="225">
        <f t="shared" si="0"/>
        <v>0</v>
      </c>
      <c r="O151" s="225"/>
      <c r="P151" s="225"/>
      <c r="Q151" s="225"/>
      <c r="R151" s="145"/>
      <c r="T151" s="146" t="s">
        <v>5</v>
      </c>
      <c r="U151" s="43" t="s">
        <v>37</v>
      </c>
      <c r="V151" s="147">
        <v>0</v>
      </c>
      <c r="W151" s="147">
        <f t="shared" si="1"/>
        <v>0</v>
      </c>
      <c r="X151" s="147">
        <v>0</v>
      </c>
      <c r="Y151" s="147">
        <f t="shared" si="2"/>
        <v>0</v>
      </c>
      <c r="Z151" s="147">
        <v>0</v>
      </c>
      <c r="AA151" s="148">
        <f t="shared" si="3"/>
        <v>0</v>
      </c>
      <c r="AR151" s="21" t="s">
        <v>169</v>
      </c>
      <c r="AT151" s="21" t="s">
        <v>165</v>
      </c>
      <c r="AU151" s="21" t="s">
        <v>130</v>
      </c>
      <c r="AY151" s="21" t="s">
        <v>164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21" t="s">
        <v>80</v>
      </c>
      <c r="BK151" s="149">
        <f t="shared" si="9"/>
        <v>0</v>
      </c>
      <c r="BL151" s="21" t="s">
        <v>169</v>
      </c>
      <c r="BM151" s="21" t="s">
        <v>285</v>
      </c>
    </row>
    <row r="152" spans="2:65" s="1" customFormat="1" ht="25.5" customHeight="1">
      <c r="B152" s="140"/>
      <c r="C152" s="141" t="s">
        <v>286</v>
      </c>
      <c r="D152" s="141" t="s">
        <v>165</v>
      </c>
      <c r="E152" s="142" t="s">
        <v>287</v>
      </c>
      <c r="F152" s="224" t="s">
        <v>288</v>
      </c>
      <c r="G152" s="224"/>
      <c r="H152" s="224"/>
      <c r="I152" s="224"/>
      <c r="J152" s="143" t="s">
        <v>168</v>
      </c>
      <c r="K152" s="144">
        <v>1</v>
      </c>
      <c r="L152" s="225">
        <v>0</v>
      </c>
      <c r="M152" s="225"/>
      <c r="N152" s="225">
        <f t="shared" si="0"/>
        <v>0</v>
      </c>
      <c r="O152" s="225"/>
      <c r="P152" s="225"/>
      <c r="Q152" s="225"/>
      <c r="R152" s="145"/>
      <c r="T152" s="146" t="s">
        <v>5</v>
      </c>
      <c r="U152" s="43" t="s">
        <v>37</v>
      </c>
      <c r="V152" s="147">
        <v>0</v>
      </c>
      <c r="W152" s="147">
        <f t="shared" si="1"/>
        <v>0</v>
      </c>
      <c r="X152" s="147">
        <v>0</v>
      </c>
      <c r="Y152" s="147">
        <f t="shared" si="2"/>
        <v>0</v>
      </c>
      <c r="Z152" s="147">
        <v>0</v>
      </c>
      <c r="AA152" s="148">
        <f t="shared" si="3"/>
        <v>0</v>
      </c>
      <c r="AR152" s="21" t="s">
        <v>169</v>
      </c>
      <c r="AT152" s="21" t="s">
        <v>165</v>
      </c>
      <c r="AU152" s="21" t="s">
        <v>130</v>
      </c>
      <c r="AY152" s="21" t="s">
        <v>164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21" t="s">
        <v>80</v>
      </c>
      <c r="BK152" s="149">
        <f t="shared" si="9"/>
        <v>0</v>
      </c>
      <c r="BL152" s="21" t="s">
        <v>169</v>
      </c>
      <c r="BM152" s="21" t="s">
        <v>289</v>
      </c>
    </row>
    <row r="153" spans="2:65" s="1" customFormat="1" ht="25.5" customHeight="1">
      <c r="B153" s="140"/>
      <c r="C153" s="141" t="s">
        <v>290</v>
      </c>
      <c r="D153" s="141" t="s">
        <v>165</v>
      </c>
      <c r="E153" s="142" t="s">
        <v>291</v>
      </c>
      <c r="F153" s="224" t="s">
        <v>292</v>
      </c>
      <c r="G153" s="224"/>
      <c r="H153" s="224"/>
      <c r="I153" s="224"/>
      <c r="J153" s="143" t="s">
        <v>168</v>
      </c>
      <c r="K153" s="144">
        <v>1</v>
      </c>
      <c r="L153" s="225">
        <v>0</v>
      </c>
      <c r="M153" s="225"/>
      <c r="N153" s="225">
        <f t="shared" si="0"/>
        <v>0</v>
      </c>
      <c r="O153" s="225"/>
      <c r="P153" s="225"/>
      <c r="Q153" s="225"/>
      <c r="R153" s="145"/>
      <c r="T153" s="146" t="s">
        <v>5</v>
      </c>
      <c r="U153" s="43" t="s">
        <v>37</v>
      </c>
      <c r="V153" s="147">
        <v>0</v>
      </c>
      <c r="W153" s="147">
        <f t="shared" si="1"/>
        <v>0</v>
      </c>
      <c r="X153" s="147">
        <v>0</v>
      </c>
      <c r="Y153" s="147">
        <f t="shared" si="2"/>
        <v>0</v>
      </c>
      <c r="Z153" s="147">
        <v>0</v>
      </c>
      <c r="AA153" s="148">
        <f t="shared" si="3"/>
        <v>0</v>
      </c>
      <c r="AR153" s="21" t="s">
        <v>169</v>
      </c>
      <c r="AT153" s="21" t="s">
        <v>165</v>
      </c>
      <c r="AU153" s="21" t="s">
        <v>130</v>
      </c>
      <c r="AY153" s="21" t="s">
        <v>164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21" t="s">
        <v>80</v>
      </c>
      <c r="BK153" s="149">
        <f t="shared" si="9"/>
        <v>0</v>
      </c>
      <c r="BL153" s="21" t="s">
        <v>169</v>
      </c>
      <c r="BM153" s="21" t="s">
        <v>293</v>
      </c>
    </row>
    <row r="154" spans="2:65" s="1" customFormat="1" ht="25.5" customHeight="1">
      <c r="B154" s="140"/>
      <c r="C154" s="141" t="s">
        <v>294</v>
      </c>
      <c r="D154" s="141" t="s">
        <v>165</v>
      </c>
      <c r="E154" s="142" t="s">
        <v>295</v>
      </c>
      <c r="F154" s="224" t="s">
        <v>296</v>
      </c>
      <c r="G154" s="224"/>
      <c r="H154" s="224"/>
      <c r="I154" s="224"/>
      <c r="J154" s="143" t="s">
        <v>168</v>
      </c>
      <c r="K154" s="144">
        <v>1</v>
      </c>
      <c r="L154" s="225">
        <v>0</v>
      </c>
      <c r="M154" s="225"/>
      <c r="N154" s="225">
        <f t="shared" si="0"/>
        <v>0</v>
      </c>
      <c r="O154" s="225"/>
      <c r="P154" s="225"/>
      <c r="Q154" s="225"/>
      <c r="R154" s="145"/>
      <c r="T154" s="146" t="s">
        <v>5</v>
      </c>
      <c r="U154" s="43" t="s">
        <v>37</v>
      </c>
      <c r="V154" s="147">
        <v>0</v>
      </c>
      <c r="W154" s="147">
        <f t="shared" si="1"/>
        <v>0</v>
      </c>
      <c r="X154" s="147">
        <v>0</v>
      </c>
      <c r="Y154" s="147">
        <f t="shared" si="2"/>
        <v>0</v>
      </c>
      <c r="Z154" s="147">
        <v>0</v>
      </c>
      <c r="AA154" s="148">
        <f t="shared" si="3"/>
        <v>0</v>
      </c>
      <c r="AR154" s="21" t="s">
        <v>169</v>
      </c>
      <c r="AT154" s="21" t="s">
        <v>165</v>
      </c>
      <c r="AU154" s="21" t="s">
        <v>130</v>
      </c>
      <c r="AY154" s="21" t="s">
        <v>164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21" t="s">
        <v>80</v>
      </c>
      <c r="BK154" s="149">
        <f t="shared" si="9"/>
        <v>0</v>
      </c>
      <c r="BL154" s="21" t="s">
        <v>169</v>
      </c>
      <c r="BM154" s="21" t="s">
        <v>297</v>
      </c>
    </row>
    <row r="155" spans="2:65" s="1" customFormat="1" ht="25.5" customHeight="1">
      <c r="B155" s="140"/>
      <c r="C155" s="141" t="s">
        <v>298</v>
      </c>
      <c r="D155" s="141" t="s">
        <v>165</v>
      </c>
      <c r="E155" s="142" t="s">
        <v>299</v>
      </c>
      <c r="F155" s="224" t="s">
        <v>300</v>
      </c>
      <c r="G155" s="224"/>
      <c r="H155" s="224"/>
      <c r="I155" s="224"/>
      <c r="J155" s="143" t="s">
        <v>168</v>
      </c>
      <c r="K155" s="144">
        <v>1</v>
      </c>
      <c r="L155" s="225">
        <v>0</v>
      </c>
      <c r="M155" s="225"/>
      <c r="N155" s="225">
        <f t="shared" si="0"/>
        <v>0</v>
      </c>
      <c r="O155" s="225"/>
      <c r="P155" s="225"/>
      <c r="Q155" s="225"/>
      <c r="R155" s="145"/>
      <c r="T155" s="146" t="s">
        <v>5</v>
      </c>
      <c r="U155" s="43" t="s">
        <v>37</v>
      </c>
      <c r="V155" s="147">
        <v>0</v>
      </c>
      <c r="W155" s="147">
        <f t="shared" si="1"/>
        <v>0</v>
      </c>
      <c r="X155" s="147">
        <v>0</v>
      </c>
      <c r="Y155" s="147">
        <f t="shared" si="2"/>
        <v>0</v>
      </c>
      <c r="Z155" s="147">
        <v>0</v>
      </c>
      <c r="AA155" s="148">
        <f t="shared" si="3"/>
        <v>0</v>
      </c>
      <c r="AR155" s="21" t="s">
        <v>169</v>
      </c>
      <c r="AT155" s="21" t="s">
        <v>165</v>
      </c>
      <c r="AU155" s="21" t="s">
        <v>130</v>
      </c>
      <c r="AY155" s="21" t="s">
        <v>164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21" t="s">
        <v>80</v>
      </c>
      <c r="BK155" s="149">
        <f t="shared" si="9"/>
        <v>0</v>
      </c>
      <c r="BL155" s="21" t="s">
        <v>169</v>
      </c>
      <c r="BM155" s="21" t="s">
        <v>301</v>
      </c>
    </row>
    <row r="156" spans="2:65" s="1" customFormat="1" ht="25.5" customHeight="1">
      <c r="B156" s="140"/>
      <c r="C156" s="141" t="s">
        <v>302</v>
      </c>
      <c r="D156" s="141" t="s">
        <v>165</v>
      </c>
      <c r="E156" s="142" t="s">
        <v>303</v>
      </c>
      <c r="F156" s="224" t="s">
        <v>304</v>
      </c>
      <c r="G156" s="224"/>
      <c r="H156" s="224"/>
      <c r="I156" s="224"/>
      <c r="J156" s="143" t="s">
        <v>168</v>
      </c>
      <c r="K156" s="144">
        <v>1</v>
      </c>
      <c r="L156" s="225">
        <v>0</v>
      </c>
      <c r="M156" s="225"/>
      <c r="N156" s="225">
        <f t="shared" si="0"/>
        <v>0</v>
      </c>
      <c r="O156" s="225"/>
      <c r="P156" s="225"/>
      <c r="Q156" s="225"/>
      <c r="R156" s="145"/>
      <c r="T156" s="146" t="s">
        <v>5</v>
      </c>
      <c r="U156" s="43" t="s">
        <v>37</v>
      </c>
      <c r="V156" s="147">
        <v>0</v>
      </c>
      <c r="W156" s="147">
        <f t="shared" si="1"/>
        <v>0</v>
      </c>
      <c r="X156" s="147">
        <v>0</v>
      </c>
      <c r="Y156" s="147">
        <f t="shared" si="2"/>
        <v>0</v>
      </c>
      <c r="Z156" s="147">
        <v>0</v>
      </c>
      <c r="AA156" s="148">
        <f t="shared" si="3"/>
        <v>0</v>
      </c>
      <c r="AR156" s="21" t="s">
        <v>169</v>
      </c>
      <c r="AT156" s="21" t="s">
        <v>165</v>
      </c>
      <c r="AU156" s="21" t="s">
        <v>130</v>
      </c>
      <c r="AY156" s="21" t="s">
        <v>164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21" t="s">
        <v>80</v>
      </c>
      <c r="BK156" s="149">
        <f t="shared" si="9"/>
        <v>0</v>
      </c>
      <c r="BL156" s="21" t="s">
        <v>169</v>
      </c>
      <c r="BM156" s="21" t="s">
        <v>305</v>
      </c>
    </row>
    <row r="157" spans="2:65" s="1" customFormat="1" ht="25.5" customHeight="1">
      <c r="B157" s="140"/>
      <c r="C157" s="141" t="s">
        <v>306</v>
      </c>
      <c r="D157" s="141" t="s">
        <v>165</v>
      </c>
      <c r="E157" s="142" t="s">
        <v>307</v>
      </c>
      <c r="F157" s="224" t="s">
        <v>308</v>
      </c>
      <c r="G157" s="224"/>
      <c r="H157" s="224"/>
      <c r="I157" s="224"/>
      <c r="J157" s="143" t="s">
        <v>168</v>
      </c>
      <c r="K157" s="144">
        <v>1</v>
      </c>
      <c r="L157" s="225">
        <v>0</v>
      </c>
      <c r="M157" s="225"/>
      <c r="N157" s="225">
        <f t="shared" si="0"/>
        <v>0</v>
      </c>
      <c r="O157" s="225"/>
      <c r="P157" s="225"/>
      <c r="Q157" s="225"/>
      <c r="R157" s="145"/>
      <c r="T157" s="146" t="s">
        <v>5</v>
      </c>
      <c r="U157" s="43" t="s">
        <v>37</v>
      </c>
      <c r="V157" s="147">
        <v>0</v>
      </c>
      <c r="W157" s="147">
        <f t="shared" si="1"/>
        <v>0</v>
      </c>
      <c r="X157" s="147">
        <v>0</v>
      </c>
      <c r="Y157" s="147">
        <f t="shared" si="2"/>
        <v>0</v>
      </c>
      <c r="Z157" s="147">
        <v>0</v>
      </c>
      <c r="AA157" s="148">
        <f t="shared" si="3"/>
        <v>0</v>
      </c>
      <c r="AR157" s="21" t="s">
        <v>169</v>
      </c>
      <c r="AT157" s="21" t="s">
        <v>165</v>
      </c>
      <c r="AU157" s="21" t="s">
        <v>130</v>
      </c>
      <c r="AY157" s="21" t="s">
        <v>164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21" t="s">
        <v>80</v>
      </c>
      <c r="BK157" s="149">
        <f t="shared" si="9"/>
        <v>0</v>
      </c>
      <c r="BL157" s="21" t="s">
        <v>169</v>
      </c>
      <c r="BM157" s="21" t="s">
        <v>309</v>
      </c>
    </row>
    <row r="158" spans="2:65" s="1" customFormat="1" ht="16.5" customHeight="1">
      <c r="B158" s="140"/>
      <c r="C158" s="141" t="s">
        <v>310</v>
      </c>
      <c r="D158" s="141" t="s">
        <v>165</v>
      </c>
      <c r="E158" s="142" t="s">
        <v>311</v>
      </c>
      <c r="F158" s="224" t="s">
        <v>312</v>
      </c>
      <c r="G158" s="224"/>
      <c r="H158" s="224"/>
      <c r="I158" s="224"/>
      <c r="J158" s="143" t="s">
        <v>168</v>
      </c>
      <c r="K158" s="144">
        <v>1</v>
      </c>
      <c r="L158" s="225">
        <v>0</v>
      </c>
      <c r="M158" s="225"/>
      <c r="N158" s="225">
        <f t="shared" si="0"/>
        <v>0</v>
      </c>
      <c r="O158" s="225"/>
      <c r="P158" s="225"/>
      <c r="Q158" s="225"/>
      <c r="R158" s="145"/>
      <c r="T158" s="146" t="s">
        <v>5</v>
      </c>
      <c r="U158" s="43" t="s">
        <v>37</v>
      </c>
      <c r="V158" s="147">
        <v>0</v>
      </c>
      <c r="W158" s="147">
        <f t="shared" si="1"/>
        <v>0</v>
      </c>
      <c r="X158" s="147">
        <v>0</v>
      </c>
      <c r="Y158" s="147">
        <f t="shared" si="2"/>
        <v>0</v>
      </c>
      <c r="Z158" s="147">
        <v>0</v>
      </c>
      <c r="AA158" s="148">
        <f t="shared" si="3"/>
        <v>0</v>
      </c>
      <c r="AR158" s="21" t="s">
        <v>169</v>
      </c>
      <c r="AT158" s="21" t="s">
        <v>165</v>
      </c>
      <c r="AU158" s="21" t="s">
        <v>130</v>
      </c>
      <c r="AY158" s="21" t="s">
        <v>164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21" t="s">
        <v>80</v>
      </c>
      <c r="BK158" s="149">
        <f t="shared" si="9"/>
        <v>0</v>
      </c>
      <c r="BL158" s="21" t="s">
        <v>169</v>
      </c>
      <c r="BM158" s="21" t="s">
        <v>313</v>
      </c>
    </row>
    <row r="159" spans="2:65" s="1" customFormat="1" ht="24" customHeight="1">
      <c r="B159" s="34"/>
      <c r="C159" s="35"/>
      <c r="D159" s="35"/>
      <c r="E159" s="35"/>
      <c r="F159" s="222" t="s">
        <v>314</v>
      </c>
      <c r="G159" s="223"/>
      <c r="H159" s="223"/>
      <c r="I159" s="223"/>
      <c r="J159" s="35"/>
      <c r="K159" s="35"/>
      <c r="L159" s="35"/>
      <c r="M159" s="35"/>
      <c r="N159" s="35"/>
      <c r="O159" s="35"/>
      <c r="P159" s="35"/>
      <c r="Q159" s="35"/>
      <c r="R159" s="36"/>
      <c r="T159" s="150"/>
      <c r="U159" s="35"/>
      <c r="V159" s="35"/>
      <c r="W159" s="35"/>
      <c r="X159" s="35"/>
      <c r="Y159" s="35"/>
      <c r="Z159" s="35"/>
      <c r="AA159" s="73"/>
      <c r="AT159" s="21" t="s">
        <v>176</v>
      </c>
      <c r="AU159" s="21" t="s">
        <v>130</v>
      </c>
    </row>
    <row r="160" spans="2:65" s="1" customFormat="1" ht="16.5" customHeight="1">
      <c r="B160" s="140"/>
      <c r="C160" s="141" t="s">
        <v>315</v>
      </c>
      <c r="D160" s="141" t="s">
        <v>165</v>
      </c>
      <c r="E160" s="142" t="s">
        <v>316</v>
      </c>
      <c r="F160" s="224" t="s">
        <v>317</v>
      </c>
      <c r="G160" s="224"/>
      <c r="H160" s="224"/>
      <c r="I160" s="224"/>
      <c r="J160" s="143" t="s">
        <v>168</v>
      </c>
      <c r="K160" s="144">
        <v>1</v>
      </c>
      <c r="L160" s="225">
        <v>0</v>
      </c>
      <c r="M160" s="225"/>
      <c r="N160" s="225">
        <f>ROUND(L160*K160,2)</f>
        <v>0</v>
      </c>
      <c r="O160" s="225"/>
      <c r="P160" s="225"/>
      <c r="Q160" s="225"/>
      <c r="R160" s="145"/>
      <c r="T160" s="146" t="s">
        <v>5</v>
      </c>
      <c r="U160" s="43" t="s">
        <v>37</v>
      </c>
      <c r="V160" s="147">
        <v>0</v>
      </c>
      <c r="W160" s="147">
        <f>V160*K160</f>
        <v>0</v>
      </c>
      <c r="X160" s="147">
        <v>0</v>
      </c>
      <c r="Y160" s="147">
        <f>X160*K160</f>
        <v>0</v>
      </c>
      <c r="Z160" s="147">
        <v>0</v>
      </c>
      <c r="AA160" s="148">
        <f>Z160*K160</f>
        <v>0</v>
      </c>
      <c r="AR160" s="21" t="s">
        <v>169</v>
      </c>
      <c r="AT160" s="21" t="s">
        <v>165</v>
      </c>
      <c r="AU160" s="21" t="s">
        <v>130</v>
      </c>
      <c r="AY160" s="21" t="s">
        <v>164</v>
      </c>
      <c r="BE160" s="149">
        <f>IF(U160="základní",N160,0)</f>
        <v>0</v>
      </c>
      <c r="BF160" s="149">
        <f>IF(U160="snížená",N160,0)</f>
        <v>0</v>
      </c>
      <c r="BG160" s="149">
        <f>IF(U160="zákl. přenesená",N160,0)</f>
        <v>0</v>
      </c>
      <c r="BH160" s="149">
        <f>IF(U160="sníž. přenesená",N160,0)</f>
        <v>0</v>
      </c>
      <c r="BI160" s="149">
        <f>IF(U160="nulová",N160,0)</f>
        <v>0</v>
      </c>
      <c r="BJ160" s="21" t="s">
        <v>80</v>
      </c>
      <c r="BK160" s="149">
        <f>ROUND(L160*K160,2)</f>
        <v>0</v>
      </c>
      <c r="BL160" s="21" t="s">
        <v>169</v>
      </c>
      <c r="BM160" s="21" t="s">
        <v>318</v>
      </c>
    </row>
    <row r="161" spans="2:65" s="1" customFormat="1" ht="24" customHeight="1">
      <c r="B161" s="34"/>
      <c r="C161" s="35"/>
      <c r="D161" s="35"/>
      <c r="E161" s="35"/>
      <c r="F161" s="222" t="s">
        <v>314</v>
      </c>
      <c r="G161" s="223"/>
      <c r="H161" s="223"/>
      <c r="I161" s="223"/>
      <c r="J161" s="35"/>
      <c r="K161" s="35"/>
      <c r="L161" s="35"/>
      <c r="M161" s="35"/>
      <c r="N161" s="35"/>
      <c r="O161" s="35"/>
      <c r="P161" s="35"/>
      <c r="Q161" s="35"/>
      <c r="R161" s="36"/>
      <c r="T161" s="150"/>
      <c r="U161" s="35"/>
      <c r="V161" s="35"/>
      <c r="W161" s="35"/>
      <c r="X161" s="35"/>
      <c r="Y161" s="35"/>
      <c r="Z161" s="35"/>
      <c r="AA161" s="73"/>
      <c r="AT161" s="21" t="s">
        <v>176</v>
      </c>
      <c r="AU161" s="21" t="s">
        <v>130</v>
      </c>
    </row>
    <row r="162" spans="2:65" s="9" customFormat="1" ht="29.85" customHeight="1">
      <c r="B162" s="129"/>
      <c r="C162" s="130"/>
      <c r="D162" s="139" t="s">
        <v>145</v>
      </c>
      <c r="E162" s="139"/>
      <c r="F162" s="139"/>
      <c r="G162" s="139"/>
      <c r="H162" s="139"/>
      <c r="I162" s="139"/>
      <c r="J162" s="139"/>
      <c r="K162" s="139"/>
      <c r="L162" s="139"/>
      <c r="M162" s="139"/>
      <c r="N162" s="230">
        <f>BK162</f>
        <v>0</v>
      </c>
      <c r="O162" s="231"/>
      <c r="P162" s="231"/>
      <c r="Q162" s="231"/>
      <c r="R162" s="132"/>
      <c r="T162" s="133"/>
      <c r="U162" s="130"/>
      <c r="V162" s="130"/>
      <c r="W162" s="134">
        <f>SUM(W163:W168)</f>
        <v>0</v>
      </c>
      <c r="X162" s="130"/>
      <c r="Y162" s="134">
        <f>SUM(Y163:Y168)</f>
        <v>0</v>
      </c>
      <c r="Z162" s="130"/>
      <c r="AA162" s="135">
        <f>SUM(AA163:AA168)</f>
        <v>0</v>
      </c>
      <c r="AR162" s="136" t="s">
        <v>181</v>
      </c>
      <c r="AT162" s="137" t="s">
        <v>71</v>
      </c>
      <c r="AU162" s="137" t="s">
        <v>80</v>
      </c>
      <c r="AY162" s="136" t="s">
        <v>164</v>
      </c>
      <c r="BK162" s="138">
        <f>SUM(BK163:BK168)</f>
        <v>0</v>
      </c>
    </row>
    <row r="163" spans="2:65" s="1" customFormat="1" ht="16.5" customHeight="1">
      <c r="B163" s="140"/>
      <c r="C163" s="141" t="s">
        <v>320</v>
      </c>
      <c r="D163" s="141" t="s">
        <v>165</v>
      </c>
      <c r="E163" s="142" t="s">
        <v>321</v>
      </c>
      <c r="F163" s="224" t="s">
        <v>322</v>
      </c>
      <c r="G163" s="224"/>
      <c r="H163" s="224"/>
      <c r="I163" s="224"/>
      <c r="J163" s="143" t="s">
        <v>168</v>
      </c>
      <c r="K163" s="144">
        <v>1</v>
      </c>
      <c r="L163" s="225">
        <v>0</v>
      </c>
      <c r="M163" s="225"/>
      <c r="N163" s="225">
        <f t="shared" ref="N163:N168" si="10">ROUND(L163*K163,2)</f>
        <v>0</v>
      </c>
      <c r="O163" s="225"/>
      <c r="P163" s="225"/>
      <c r="Q163" s="225"/>
      <c r="R163" s="145"/>
      <c r="T163" s="146" t="s">
        <v>5</v>
      </c>
      <c r="U163" s="43" t="s">
        <v>37</v>
      </c>
      <c r="V163" s="147">
        <v>0</v>
      </c>
      <c r="W163" s="147">
        <f t="shared" ref="W163:W168" si="11">V163*K163</f>
        <v>0</v>
      </c>
      <c r="X163" s="147">
        <v>0</v>
      </c>
      <c r="Y163" s="147">
        <f t="shared" ref="Y163:Y168" si="12">X163*K163</f>
        <v>0</v>
      </c>
      <c r="Z163" s="147">
        <v>0</v>
      </c>
      <c r="AA163" s="148">
        <f t="shared" ref="AA163:AA168" si="13">Z163*K163</f>
        <v>0</v>
      </c>
      <c r="AR163" s="21" t="s">
        <v>169</v>
      </c>
      <c r="AT163" s="21" t="s">
        <v>165</v>
      </c>
      <c r="AU163" s="21" t="s">
        <v>130</v>
      </c>
      <c r="AY163" s="21" t="s">
        <v>164</v>
      </c>
      <c r="BE163" s="149">
        <f t="shared" ref="BE163:BE168" si="14">IF(U163="základní",N163,0)</f>
        <v>0</v>
      </c>
      <c r="BF163" s="149">
        <f t="shared" ref="BF163:BF168" si="15">IF(U163="snížená",N163,0)</f>
        <v>0</v>
      </c>
      <c r="BG163" s="149">
        <f t="shared" ref="BG163:BG168" si="16">IF(U163="zákl. přenesená",N163,0)</f>
        <v>0</v>
      </c>
      <c r="BH163" s="149">
        <f t="shared" ref="BH163:BH168" si="17">IF(U163="sníž. přenesená",N163,0)</f>
        <v>0</v>
      </c>
      <c r="BI163" s="149">
        <f t="shared" ref="BI163:BI168" si="18">IF(U163="nulová",N163,0)</f>
        <v>0</v>
      </c>
      <c r="BJ163" s="21" t="s">
        <v>80</v>
      </c>
      <c r="BK163" s="149">
        <f t="shared" ref="BK163:BK168" si="19">ROUND(L163*K163,2)</f>
        <v>0</v>
      </c>
      <c r="BL163" s="21" t="s">
        <v>169</v>
      </c>
      <c r="BM163" s="21" t="s">
        <v>323</v>
      </c>
    </row>
    <row r="164" spans="2:65" s="1" customFormat="1" ht="16.5" customHeight="1">
      <c r="B164" s="140"/>
      <c r="C164" s="141" t="s">
        <v>324</v>
      </c>
      <c r="D164" s="141" t="s">
        <v>165</v>
      </c>
      <c r="E164" s="142" t="s">
        <v>325</v>
      </c>
      <c r="F164" s="224" t="s">
        <v>326</v>
      </c>
      <c r="G164" s="224"/>
      <c r="H164" s="224"/>
      <c r="I164" s="224"/>
      <c r="J164" s="143" t="s">
        <v>168</v>
      </c>
      <c r="K164" s="144">
        <v>1</v>
      </c>
      <c r="L164" s="225">
        <v>0</v>
      </c>
      <c r="M164" s="225"/>
      <c r="N164" s="225">
        <f t="shared" si="10"/>
        <v>0</v>
      </c>
      <c r="O164" s="225"/>
      <c r="P164" s="225"/>
      <c r="Q164" s="225"/>
      <c r="R164" s="145"/>
      <c r="T164" s="146" t="s">
        <v>5</v>
      </c>
      <c r="U164" s="43" t="s">
        <v>37</v>
      </c>
      <c r="V164" s="147">
        <v>0</v>
      </c>
      <c r="W164" s="147">
        <f t="shared" si="11"/>
        <v>0</v>
      </c>
      <c r="X164" s="147">
        <v>0</v>
      </c>
      <c r="Y164" s="147">
        <f t="shared" si="12"/>
        <v>0</v>
      </c>
      <c r="Z164" s="147">
        <v>0</v>
      </c>
      <c r="AA164" s="148">
        <f t="shared" si="13"/>
        <v>0</v>
      </c>
      <c r="AR164" s="21" t="s">
        <v>169</v>
      </c>
      <c r="AT164" s="21" t="s">
        <v>165</v>
      </c>
      <c r="AU164" s="21" t="s">
        <v>130</v>
      </c>
      <c r="AY164" s="21" t="s">
        <v>164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21" t="s">
        <v>80</v>
      </c>
      <c r="BK164" s="149">
        <f t="shared" si="19"/>
        <v>0</v>
      </c>
      <c r="BL164" s="21" t="s">
        <v>169</v>
      </c>
      <c r="BM164" s="21" t="s">
        <v>327</v>
      </c>
    </row>
    <row r="165" spans="2:65" s="1" customFormat="1" ht="16.5" customHeight="1">
      <c r="B165" s="140"/>
      <c r="C165" s="141" t="s">
        <v>328</v>
      </c>
      <c r="D165" s="141" t="s">
        <v>165</v>
      </c>
      <c r="E165" s="142" t="s">
        <v>329</v>
      </c>
      <c r="F165" s="224" t="s">
        <v>330</v>
      </c>
      <c r="G165" s="224"/>
      <c r="H165" s="224"/>
      <c r="I165" s="224"/>
      <c r="J165" s="143" t="s">
        <v>168</v>
      </c>
      <c r="K165" s="144">
        <v>1</v>
      </c>
      <c r="L165" s="225">
        <v>0</v>
      </c>
      <c r="M165" s="225"/>
      <c r="N165" s="225">
        <f t="shared" si="10"/>
        <v>0</v>
      </c>
      <c r="O165" s="225"/>
      <c r="P165" s="225"/>
      <c r="Q165" s="225"/>
      <c r="R165" s="145"/>
      <c r="T165" s="146" t="s">
        <v>5</v>
      </c>
      <c r="U165" s="43" t="s">
        <v>37</v>
      </c>
      <c r="V165" s="147">
        <v>0</v>
      </c>
      <c r="W165" s="147">
        <f t="shared" si="11"/>
        <v>0</v>
      </c>
      <c r="X165" s="147">
        <v>0</v>
      </c>
      <c r="Y165" s="147">
        <f t="shared" si="12"/>
        <v>0</v>
      </c>
      <c r="Z165" s="147">
        <v>0</v>
      </c>
      <c r="AA165" s="148">
        <f t="shared" si="13"/>
        <v>0</v>
      </c>
      <c r="AR165" s="21" t="s">
        <v>169</v>
      </c>
      <c r="AT165" s="21" t="s">
        <v>165</v>
      </c>
      <c r="AU165" s="21" t="s">
        <v>130</v>
      </c>
      <c r="AY165" s="21" t="s">
        <v>164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21" t="s">
        <v>80</v>
      </c>
      <c r="BK165" s="149">
        <f t="shared" si="19"/>
        <v>0</v>
      </c>
      <c r="BL165" s="21" t="s">
        <v>169</v>
      </c>
      <c r="BM165" s="21" t="s">
        <v>331</v>
      </c>
    </row>
    <row r="166" spans="2:65" s="1" customFormat="1" ht="16.5" customHeight="1">
      <c r="B166" s="140"/>
      <c r="C166" s="141" t="s">
        <v>332</v>
      </c>
      <c r="D166" s="141" t="s">
        <v>165</v>
      </c>
      <c r="E166" s="142" t="s">
        <v>333</v>
      </c>
      <c r="F166" s="224" t="s">
        <v>334</v>
      </c>
      <c r="G166" s="224"/>
      <c r="H166" s="224"/>
      <c r="I166" s="224"/>
      <c r="J166" s="143" t="s">
        <v>168</v>
      </c>
      <c r="K166" s="144">
        <v>1</v>
      </c>
      <c r="L166" s="225">
        <v>0</v>
      </c>
      <c r="M166" s="225"/>
      <c r="N166" s="225">
        <f t="shared" si="10"/>
        <v>0</v>
      </c>
      <c r="O166" s="225"/>
      <c r="P166" s="225"/>
      <c r="Q166" s="225"/>
      <c r="R166" s="145"/>
      <c r="T166" s="146" t="s">
        <v>5</v>
      </c>
      <c r="U166" s="43" t="s">
        <v>37</v>
      </c>
      <c r="V166" s="147">
        <v>0</v>
      </c>
      <c r="W166" s="147">
        <f t="shared" si="11"/>
        <v>0</v>
      </c>
      <c r="X166" s="147">
        <v>0</v>
      </c>
      <c r="Y166" s="147">
        <f t="shared" si="12"/>
        <v>0</v>
      </c>
      <c r="Z166" s="147">
        <v>0</v>
      </c>
      <c r="AA166" s="148">
        <f t="shared" si="13"/>
        <v>0</v>
      </c>
      <c r="AR166" s="21" t="s">
        <v>169</v>
      </c>
      <c r="AT166" s="21" t="s">
        <v>165</v>
      </c>
      <c r="AU166" s="21" t="s">
        <v>130</v>
      </c>
      <c r="AY166" s="21" t="s">
        <v>164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21" t="s">
        <v>80</v>
      </c>
      <c r="BK166" s="149">
        <f t="shared" si="19"/>
        <v>0</v>
      </c>
      <c r="BL166" s="21" t="s">
        <v>169</v>
      </c>
      <c r="BM166" s="21" t="s">
        <v>335</v>
      </c>
    </row>
    <row r="167" spans="2:65" s="1" customFormat="1" ht="16.5" customHeight="1">
      <c r="B167" s="140"/>
      <c r="C167" s="141" t="s">
        <v>336</v>
      </c>
      <c r="D167" s="141" t="s">
        <v>165</v>
      </c>
      <c r="E167" s="142" t="s">
        <v>337</v>
      </c>
      <c r="F167" s="224" t="s">
        <v>338</v>
      </c>
      <c r="G167" s="224"/>
      <c r="H167" s="224"/>
      <c r="I167" s="224"/>
      <c r="J167" s="143" t="s">
        <v>168</v>
      </c>
      <c r="K167" s="144">
        <v>1</v>
      </c>
      <c r="L167" s="225">
        <v>0</v>
      </c>
      <c r="M167" s="225"/>
      <c r="N167" s="225">
        <f t="shared" si="10"/>
        <v>0</v>
      </c>
      <c r="O167" s="225"/>
      <c r="P167" s="225"/>
      <c r="Q167" s="225"/>
      <c r="R167" s="145"/>
      <c r="T167" s="146" t="s">
        <v>5</v>
      </c>
      <c r="U167" s="43" t="s">
        <v>37</v>
      </c>
      <c r="V167" s="147">
        <v>0</v>
      </c>
      <c r="W167" s="147">
        <f t="shared" si="11"/>
        <v>0</v>
      </c>
      <c r="X167" s="147">
        <v>0</v>
      </c>
      <c r="Y167" s="147">
        <f t="shared" si="12"/>
        <v>0</v>
      </c>
      <c r="Z167" s="147">
        <v>0</v>
      </c>
      <c r="AA167" s="148">
        <f t="shared" si="13"/>
        <v>0</v>
      </c>
      <c r="AR167" s="21" t="s">
        <v>169</v>
      </c>
      <c r="AT167" s="21" t="s">
        <v>165</v>
      </c>
      <c r="AU167" s="21" t="s">
        <v>130</v>
      </c>
      <c r="AY167" s="21" t="s">
        <v>164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21" t="s">
        <v>80</v>
      </c>
      <c r="BK167" s="149">
        <f t="shared" si="19"/>
        <v>0</v>
      </c>
      <c r="BL167" s="21" t="s">
        <v>169</v>
      </c>
      <c r="BM167" s="21" t="s">
        <v>339</v>
      </c>
    </row>
    <row r="168" spans="2:65" s="1" customFormat="1" ht="16.5" customHeight="1">
      <c r="B168" s="140"/>
      <c r="C168" s="141" t="s">
        <v>340</v>
      </c>
      <c r="D168" s="141" t="s">
        <v>165</v>
      </c>
      <c r="E168" s="142" t="s">
        <v>341</v>
      </c>
      <c r="F168" s="224" t="s">
        <v>342</v>
      </c>
      <c r="G168" s="224"/>
      <c r="H168" s="224"/>
      <c r="I168" s="224"/>
      <c r="J168" s="143" t="s">
        <v>168</v>
      </c>
      <c r="K168" s="144">
        <v>1</v>
      </c>
      <c r="L168" s="225">
        <v>0</v>
      </c>
      <c r="M168" s="225"/>
      <c r="N168" s="225">
        <f t="shared" si="10"/>
        <v>0</v>
      </c>
      <c r="O168" s="225"/>
      <c r="P168" s="225"/>
      <c r="Q168" s="225"/>
      <c r="R168" s="145"/>
      <c r="T168" s="146" t="s">
        <v>5</v>
      </c>
      <c r="U168" s="43" t="s">
        <v>37</v>
      </c>
      <c r="V168" s="147">
        <v>0</v>
      </c>
      <c r="W168" s="147">
        <f t="shared" si="11"/>
        <v>0</v>
      </c>
      <c r="X168" s="147">
        <v>0</v>
      </c>
      <c r="Y168" s="147">
        <f t="shared" si="12"/>
        <v>0</v>
      </c>
      <c r="Z168" s="147">
        <v>0</v>
      </c>
      <c r="AA168" s="148">
        <f t="shared" si="13"/>
        <v>0</v>
      </c>
      <c r="AR168" s="21" t="s">
        <v>169</v>
      </c>
      <c r="AT168" s="21" t="s">
        <v>165</v>
      </c>
      <c r="AU168" s="21" t="s">
        <v>130</v>
      </c>
      <c r="AY168" s="21" t="s">
        <v>164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21" t="s">
        <v>80</v>
      </c>
      <c r="BK168" s="149">
        <f t="shared" si="19"/>
        <v>0</v>
      </c>
      <c r="BL168" s="21" t="s">
        <v>169</v>
      </c>
      <c r="BM168" s="21" t="s">
        <v>343</v>
      </c>
    </row>
    <row r="169" spans="2:65" s="9" customFormat="1" ht="29.85" customHeight="1">
      <c r="B169" s="129"/>
      <c r="C169" s="130"/>
      <c r="D169" s="139" t="s">
        <v>146</v>
      </c>
      <c r="E169" s="139"/>
      <c r="F169" s="139"/>
      <c r="G169" s="139"/>
      <c r="H169" s="139"/>
      <c r="I169" s="139"/>
      <c r="J169" s="139"/>
      <c r="K169" s="139"/>
      <c r="L169" s="139"/>
      <c r="M169" s="139"/>
      <c r="N169" s="234">
        <f>BK169</f>
        <v>0</v>
      </c>
      <c r="O169" s="235"/>
      <c r="P169" s="235"/>
      <c r="Q169" s="235"/>
      <c r="R169" s="132"/>
      <c r="T169" s="133"/>
      <c r="U169" s="130"/>
      <c r="V169" s="130"/>
      <c r="W169" s="134">
        <f>SUM(W170:W171)</f>
        <v>0</v>
      </c>
      <c r="X169" s="130"/>
      <c r="Y169" s="134">
        <f>SUM(Y170:Y171)</f>
        <v>0</v>
      </c>
      <c r="Z169" s="130"/>
      <c r="AA169" s="135">
        <f>SUM(AA170:AA171)</f>
        <v>0</v>
      </c>
      <c r="AR169" s="136" t="s">
        <v>181</v>
      </c>
      <c r="AT169" s="137" t="s">
        <v>71</v>
      </c>
      <c r="AU169" s="137" t="s">
        <v>80</v>
      </c>
      <c r="AY169" s="136" t="s">
        <v>164</v>
      </c>
      <c r="BK169" s="138">
        <f>SUM(BK170:BK171)</f>
        <v>0</v>
      </c>
    </row>
    <row r="170" spans="2:65" s="1" customFormat="1" ht="16.5" customHeight="1">
      <c r="B170" s="140"/>
      <c r="C170" s="141" t="s">
        <v>344</v>
      </c>
      <c r="D170" s="141" t="s">
        <v>165</v>
      </c>
      <c r="E170" s="142" t="s">
        <v>345</v>
      </c>
      <c r="F170" s="224" t="s">
        <v>346</v>
      </c>
      <c r="G170" s="224"/>
      <c r="H170" s="224"/>
      <c r="I170" s="224"/>
      <c r="J170" s="143" t="s">
        <v>168</v>
      </c>
      <c r="K170" s="144">
        <v>1</v>
      </c>
      <c r="L170" s="225">
        <v>0</v>
      </c>
      <c r="M170" s="225"/>
      <c r="N170" s="225">
        <f>ROUND(L170*K170,2)</f>
        <v>0</v>
      </c>
      <c r="O170" s="225"/>
      <c r="P170" s="225"/>
      <c r="Q170" s="225"/>
      <c r="R170" s="145"/>
      <c r="T170" s="146" t="s">
        <v>5</v>
      </c>
      <c r="U170" s="43" t="s">
        <v>37</v>
      </c>
      <c r="V170" s="147">
        <v>0</v>
      </c>
      <c r="W170" s="147">
        <f>V170*K170</f>
        <v>0</v>
      </c>
      <c r="X170" s="147">
        <v>0</v>
      </c>
      <c r="Y170" s="147">
        <f>X170*K170</f>
        <v>0</v>
      </c>
      <c r="Z170" s="147">
        <v>0</v>
      </c>
      <c r="AA170" s="148">
        <f>Z170*K170</f>
        <v>0</v>
      </c>
      <c r="AR170" s="21" t="s">
        <v>169</v>
      </c>
      <c r="AT170" s="21" t="s">
        <v>165</v>
      </c>
      <c r="AU170" s="21" t="s">
        <v>130</v>
      </c>
      <c r="AY170" s="21" t="s">
        <v>164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1" t="s">
        <v>80</v>
      </c>
      <c r="BK170" s="149">
        <f>ROUND(L170*K170,2)</f>
        <v>0</v>
      </c>
      <c r="BL170" s="21" t="s">
        <v>169</v>
      </c>
      <c r="BM170" s="21" t="s">
        <v>347</v>
      </c>
    </row>
    <row r="171" spans="2:65" s="1" customFormat="1" ht="24" customHeight="1">
      <c r="B171" s="34"/>
      <c r="C171" s="35"/>
      <c r="D171" s="35"/>
      <c r="E171" s="35"/>
      <c r="F171" s="222" t="s">
        <v>348</v>
      </c>
      <c r="G171" s="223"/>
      <c r="H171" s="223"/>
      <c r="I171" s="223"/>
      <c r="J171" s="35"/>
      <c r="K171" s="35"/>
      <c r="L171" s="35"/>
      <c r="M171" s="35"/>
      <c r="N171" s="35"/>
      <c r="O171" s="35"/>
      <c r="P171" s="35"/>
      <c r="Q171" s="35"/>
      <c r="R171" s="36"/>
      <c r="T171" s="150"/>
      <c r="U171" s="35"/>
      <c r="V171" s="35"/>
      <c r="W171" s="35"/>
      <c r="X171" s="35"/>
      <c r="Y171" s="35"/>
      <c r="Z171" s="35"/>
      <c r="AA171" s="73"/>
      <c r="AT171" s="21" t="s">
        <v>176</v>
      </c>
      <c r="AU171" s="21" t="s">
        <v>130</v>
      </c>
    </row>
    <row r="172" spans="2:65" s="9" customFormat="1" ht="29.85" customHeight="1">
      <c r="B172" s="129"/>
      <c r="C172" s="130"/>
      <c r="D172" s="139" t="s">
        <v>147</v>
      </c>
      <c r="E172" s="139"/>
      <c r="F172" s="139"/>
      <c r="G172" s="139"/>
      <c r="H172" s="139"/>
      <c r="I172" s="139"/>
      <c r="J172" s="139"/>
      <c r="K172" s="139"/>
      <c r="L172" s="139"/>
      <c r="M172" s="139"/>
      <c r="N172" s="230">
        <f>BK172</f>
        <v>0</v>
      </c>
      <c r="O172" s="231"/>
      <c r="P172" s="231"/>
      <c r="Q172" s="231"/>
      <c r="R172" s="132"/>
      <c r="T172" s="133"/>
      <c r="U172" s="130"/>
      <c r="V172" s="130"/>
      <c r="W172" s="134">
        <f>SUM(W173:W174)</f>
        <v>0</v>
      </c>
      <c r="X172" s="130"/>
      <c r="Y172" s="134">
        <f>SUM(Y173:Y174)</f>
        <v>0</v>
      </c>
      <c r="Z172" s="130"/>
      <c r="AA172" s="135">
        <f>SUM(AA173:AA174)</f>
        <v>0</v>
      </c>
      <c r="AR172" s="136" t="s">
        <v>181</v>
      </c>
      <c r="AT172" s="137" t="s">
        <v>71</v>
      </c>
      <c r="AU172" s="137" t="s">
        <v>80</v>
      </c>
      <c r="AY172" s="136" t="s">
        <v>164</v>
      </c>
      <c r="BK172" s="138">
        <f>SUM(BK173:BK174)</f>
        <v>0</v>
      </c>
    </row>
    <row r="173" spans="2:65" s="1" customFormat="1" ht="16.5" customHeight="1">
      <c r="B173" s="140"/>
      <c r="C173" s="141" t="s">
        <v>349</v>
      </c>
      <c r="D173" s="141" t="s">
        <v>165</v>
      </c>
      <c r="E173" s="142" t="s">
        <v>350</v>
      </c>
      <c r="F173" s="224" t="s">
        <v>351</v>
      </c>
      <c r="G173" s="224"/>
      <c r="H173" s="224"/>
      <c r="I173" s="224"/>
      <c r="J173" s="143" t="s">
        <v>168</v>
      </c>
      <c r="K173" s="144">
        <v>1</v>
      </c>
      <c r="L173" s="225">
        <v>0</v>
      </c>
      <c r="M173" s="225"/>
      <c r="N173" s="225">
        <f>ROUND(L173*K173,2)</f>
        <v>0</v>
      </c>
      <c r="O173" s="225"/>
      <c r="P173" s="225"/>
      <c r="Q173" s="225"/>
      <c r="R173" s="145"/>
      <c r="T173" s="146" t="s">
        <v>5</v>
      </c>
      <c r="U173" s="43" t="s">
        <v>37</v>
      </c>
      <c r="V173" s="147">
        <v>0</v>
      </c>
      <c r="W173" s="147">
        <f>V173*K173</f>
        <v>0</v>
      </c>
      <c r="X173" s="147">
        <v>0</v>
      </c>
      <c r="Y173" s="147">
        <f>X173*K173</f>
        <v>0</v>
      </c>
      <c r="Z173" s="147">
        <v>0</v>
      </c>
      <c r="AA173" s="148">
        <f>Z173*K173</f>
        <v>0</v>
      </c>
      <c r="AR173" s="21" t="s">
        <v>169</v>
      </c>
      <c r="AT173" s="21" t="s">
        <v>165</v>
      </c>
      <c r="AU173" s="21" t="s">
        <v>130</v>
      </c>
      <c r="AY173" s="21" t="s">
        <v>164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1" t="s">
        <v>80</v>
      </c>
      <c r="BK173" s="149">
        <f>ROUND(L173*K173,2)</f>
        <v>0</v>
      </c>
      <c r="BL173" s="21" t="s">
        <v>169</v>
      </c>
      <c r="BM173" s="21" t="s">
        <v>352</v>
      </c>
    </row>
    <row r="174" spans="2:65" s="1" customFormat="1" ht="25.5" customHeight="1">
      <c r="B174" s="140"/>
      <c r="C174" s="141" t="s">
        <v>353</v>
      </c>
      <c r="D174" s="141" t="s">
        <v>165</v>
      </c>
      <c r="E174" s="142" t="s">
        <v>354</v>
      </c>
      <c r="F174" s="224" t="s">
        <v>355</v>
      </c>
      <c r="G174" s="224"/>
      <c r="H174" s="224"/>
      <c r="I174" s="224"/>
      <c r="J174" s="143" t="s">
        <v>168</v>
      </c>
      <c r="K174" s="144">
        <v>1</v>
      </c>
      <c r="L174" s="225">
        <v>0</v>
      </c>
      <c r="M174" s="225"/>
      <c r="N174" s="225">
        <f>ROUND(L174*K174,2)</f>
        <v>0</v>
      </c>
      <c r="O174" s="225"/>
      <c r="P174" s="225"/>
      <c r="Q174" s="225"/>
      <c r="R174" s="145"/>
      <c r="T174" s="146" t="s">
        <v>5</v>
      </c>
      <c r="U174" s="151" t="s">
        <v>37</v>
      </c>
      <c r="V174" s="152">
        <v>0</v>
      </c>
      <c r="W174" s="152">
        <f>V174*K174</f>
        <v>0</v>
      </c>
      <c r="X174" s="152">
        <v>0</v>
      </c>
      <c r="Y174" s="152">
        <f>X174*K174</f>
        <v>0</v>
      </c>
      <c r="Z174" s="152">
        <v>0</v>
      </c>
      <c r="AA174" s="153">
        <f>Z174*K174</f>
        <v>0</v>
      </c>
      <c r="AR174" s="21" t="s">
        <v>169</v>
      </c>
      <c r="AT174" s="21" t="s">
        <v>165</v>
      </c>
      <c r="AU174" s="21" t="s">
        <v>130</v>
      </c>
      <c r="AY174" s="21" t="s">
        <v>164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1" t="s">
        <v>80</v>
      </c>
      <c r="BK174" s="149">
        <f>ROUND(L174*K174,2)</f>
        <v>0</v>
      </c>
      <c r="BL174" s="21" t="s">
        <v>169</v>
      </c>
      <c r="BM174" s="21" t="s">
        <v>356</v>
      </c>
    </row>
    <row r="175" spans="2:65" s="1" customFormat="1" ht="6.95" customHeight="1">
      <c r="B175" s="58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60"/>
    </row>
  </sheetData>
  <mergeCells count="20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F122:I122"/>
    <mergeCell ref="L122:M122"/>
    <mergeCell ref="N122:Q122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3:I163"/>
    <mergeCell ref="L163:M163"/>
    <mergeCell ref="N163:Q163"/>
    <mergeCell ref="L170:M170"/>
    <mergeCell ref="N170:Q170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H1:K1"/>
    <mergeCell ref="S2:AC2"/>
    <mergeCell ref="F171:I171"/>
    <mergeCell ref="F173:I173"/>
    <mergeCell ref="L173:M173"/>
    <mergeCell ref="N173:Q173"/>
    <mergeCell ref="F174:I174"/>
    <mergeCell ref="L174:M174"/>
    <mergeCell ref="N174:Q174"/>
    <mergeCell ref="N116:Q116"/>
    <mergeCell ref="N117:Q117"/>
    <mergeCell ref="N118:Q118"/>
    <mergeCell ref="N123:Q123"/>
    <mergeCell ref="N124:Q124"/>
    <mergeCell ref="N162:Q162"/>
    <mergeCell ref="N169:Q169"/>
    <mergeCell ref="N172:Q172"/>
    <mergeCell ref="F167:I167"/>
    <mergeCell ref="L167:M167"/>
    <mergeCell ref="N167:Q167"/>
    <mergeCell ref="F168:I168"/>
    <mergeCell ref="L168:M168"/>
    <mergeCell ref="N168:Q168"/>
    <mergeCell ref="F170:I170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78"/>
  <sheetViews>
    <sheetView showGridLines="0" workbookViewId="0">
      <pane ySplit="1" topLeftCell="A322" activePane="bottomLeft" state="frozen"/>
      <selection pane="bottomLeft" activeCell="M385" sqref="M38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84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357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N97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ROUND((SUM(BE97:BE98)+SUM(BE116:BE377)), 2)</f>
        <v>0</v>
      </c>
      <c r="I32" s="236"/>
      <c r="J32" s="236"/>
      <c r="K32" s="35"/>
      <c r="L32" s="35"/>
      <c r="M32" s="249">
        <f>ROUND(ROUND((SUM(BE97:BE98)+SUM(BE116:BE377)),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ROUND((SUM(BF97:BF98)+SUM(BF116:BF377)), 2)</f>
        <v>0</v>
      </c>
      <c r="I33" s="236"/>
      <c r="J33" s="236"/>
      <c r="K33" s="35"/>
      <c r="L33" s="35"/>
      <c r="M33" s="249">
        <f>ROUND(ROUND((SUM(BF97:BF98)+SUM(BF116:BF377)),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ROUND((SUM(BG97:BG98)+SUM(BG116:BG377)),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ROUND((SUM(BH97:BH98)+SUM(BH116:BH377)),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ROUND((SUM(BI97:BI98)+SUM(BI116:BI377)),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>101 - SO 101 - Komunikace a zpevněné plochy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N116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358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N117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359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N118</f>
        <v>0</v>
      </c>
      <c r="O90" s="244"/>
      <c r="P90" s="244"/>
      <c r="Q90" s="244"/>
      <c r="R90" s="119"/>
    </row>
    <row r="91" spans="2:47" s="7" customFormat="1" ht="19.899999999999999" customHeight="1">
      <c r="B91" s="116"/>
      <c r="C91" s="117"/>
      <c r="D91" s="118" t="s">
        <v>360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3">
        <f>N179</f>
        <v>0</v>
      </c>
      <c r="O91" s="244"/>
      <c r="P91" s="244"/>
      <c r="Q91" s="244"/>
      <c r="R91" s="119"/>
    </row>
    <row r="92" spans="2:47" s="7" customFormat="1" ht="19.899999999999999" customHeight="1">
      <c r="B92" s="116"/>
      <c r="C92" s="117"/>
      <c r="D92" s="118" t="s">
        <v>361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3">
        <f>N182</f>
        <v>0</v>
      </c>
      <c r="O92" s="244"/>
      <c r="P92" s="244"/>
      <c r="Q92" s="244"/>
      <c r="R92" s="119"/>
    </row>
    <row r="93" spans="2:47" s="7" customFormat="1" ht="19.899999999999999" customHeight="1">
      <c r="B93" s="116"/>
      <c r="C93" s="117"/>
      <c r="D93" s="118" t="s">
        <v>362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3">
        <f>N239</f>
        <v>0</v>
      </c>
      <c r="O93" s="244"/>
      <c r="P93" s="244"/>
      <c r="Q93" s="244"/>
      <c r="R93" s="119"/>
    </row>
    <row r="94" spans="2:47" s="7" customFormat="1" ht="19.899999999999999" customHeight="1">
      <c r="B94" s="116"/>
      <c r="C94" s="117"/>
      <c r="D94" s="118" t="s">
        <v>363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3">
        <f>N321</f>
        <v>0</v>
      </c>
      <c r="O94" s="244"/>
      <c r="P94" s="244"/>
      <c r="Q94" s="244"/>
      <c r="R94" s="119"/>
    </row>
    <row r="95" spans="2:47" s="7" customFormat="1" ht="19.899999999999999" customHeight="1">
      <c r="B95" s="116"/>
      <c r="C95" s="117"/>
      <c r="D95" s="118" t="s">
        <v>364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3">
        <f>N376</f>
        <v>0</v>
      </c>
      <c r="O95" s="244"/>
      <c r="P95" s="244"/>
      <c r="Q95" s="244"/>
      <c r="R95" s="119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21" s="1" customFormat="1" ht="29.25" customHeight="1">
      <c r="B97" s="34"/>
      <c r="C97" s="111" t="s">
        <v>148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45">
        <v>0</v>
      </c>
      <c r="O97" s="246"/>
      <c r="P97" s="246"/>
      <c r="Q97" s="246"/>
      <c r="R97" s="36"/>
      <c r="T97" s="120"/>
      <c r="U97" s="121" t="s">
        <v>36</v>
      </c>
    </row>
    <row r="98" spans="2:21" s="1" customFormat="1" ht="18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21" s="1" customFormat="1" ht="29.25" customHeight="1">
      <c r="B99" s="34"/>
      <c r="C99" s="102" t="s">
        <v>124</v>
      </c>
      <c r="D99" s="103"/>
      <c r="E99" s="103"/>
      <c r="F99" s="103"/>
      <c r="G99" s="103"/>
      <c r="H99" s="103"/>
      <c r="I99" s="103"/>
      <c r="J99" s="103"/>
      <c r="K99" s="103"/>
      <c r="L99" s="188">
        <f>ROUND(SUM(N88+N97),2)</f>
        <v>0</v>
      </c>
      <c r="M99" s="188"/>
      <c r="N99" s="188"/>
      <c r="O99" s="188"/>
      <c r="P99" s="188"/>
      <c r="Q99" s="188"/>
      <c r="R99" s="36"/>
    </row>
    <row r="100" spans="2:21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4" spans="2:21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</row>
    <row r="105" spans="2:21" s="1" customFormat="1" ht="36.950000000000003" customHeight="1">
      <c r="B105" s="34"/>
      <c r="C105" s="205" t="s">
        <v>149</v>
      </c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36"/>
    </row>
    <row r="106" spans="2:21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1" s="1" customFormat="1" ht="30" customHeight="1">
      <c r="B107" s="34"/>
      <c r="C107" s="31" t="s">
        <v>17</v>
      </c>
      <c r="D107" s="35"/>
      <c r="E107" s="35"/>
      <c r="F107" s="237" t="str">
        <f>F6</f>
        <v>JIžní předpolí Písecké brány Komplet</v>
      </c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35"/>
      <c r="R107" s="36"/>
    </row>
    <row r="108" spans="2:21" s="1" customFormat="1" ht="36.950000000000003" customHeight="1">
      <c r="B108" s="34"/>
      <c r="C108" s="68" t="s">
        <v>132</v>
      </c>
      <c r="D108" s="35"/>
      <c r="E108" s="35"/>
      <c r="F108" s="207" t="str">
        <f>F7</f>
        <v>101 - SO 101 - Komunikace a zpevněné plochy</v>
      </c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35"/>
      <c r="R108" s="36"/>
    </row>
    <row r="109" spans="2:21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21" s="1" customFormat="1" ht="18" customHeight="1">
      <c r="B110" s="34"/>
      <c r="C110" s="31" t="s">
        <v>21</v>
      </c>
      <c r="D110" s="35"/>
      <c r="E110" s="35"/>
      <c r="F110" s="29" t="str">
        <f>F9</f>
        <v xml:space="preserve"> </v>
      </c>
      <c r="G110" s="35"/>
      <c r="H110" s="35"/>
      <c r="I110" s="35"/>
      <c r="J110" s="35"/>
      <c r="K110" s="31" t="s">
        <v>23</v>
      </c>
      <c r="L110" s="35"/>
      <c r="M110" s="239" t="str">
        <f>IF(O9="","",O9)</f>
        <v>1.9.2017</v>
      </c>
      <c r="N110" s="239"/>
      <c r="O110" s="239"/>
      <c r="P110" s="239"/>
      <c r="Q110" s="35"/>
      <c r="R110" s="36"/>
    </row>
    <row r="111" spans="2:21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15">
      <c r="B112" s="34"/>
      <c r="C112" s="31" t="s">
        <v>25</v>
      </c>
      <c r="D112" s="35"/>
      <c r="E112" s="35"/>
      <c r="F112" s="29" t="str">
        <f>E12</f>
        <v xml:space="preserve"> </v>
      </c>
      <c r="G112" s="35"/>
      <c r="H112" s="35"/>
      <c r="I112" s="35"/>
      <c r="J112" s="35"/>
      <c r="K112" s="31" t="s">
        <v>29</v>
      </c>
      <c r="L112" s="35"/>
      <c r="M112" s="218" t="str">
        <f>E18</f>
        <v xml:space="preserve"> </v>
      </c>
      <c r="N112" s="218"/>
      <c r="O112" s="218"/>
      <c r="P112" s="218"/>
      <c r="Q112" s="218"/>
      <c r="R112" s="36"/>
    </row>
    <row r="113" spans="2:65" s="1" customFormat="1" ht="14.45" customHeight="1">
      <c r="B113" s="34"/>
      <c r="C113" s="31" t="s">
        <v>28</v>
      </c>
      <c r="D113" s="35"/>
      <c r="E113" s="35"/>
      <c r="F113" s="29" t="str">
        <f>IF(E15="","",E15)</f>
        <v xml:space="preserve"> </v>
      </c>
      <c r="G113" s="35"/>
      <c r="H113" s="35"/>
      <c r="I113" s="35"/>
      <c r="J113" s="35"/>
      <c r="K113" s="31" t="s">
        <v>31</v>
      </c>
      <c r="L113" s="35"/>
      <c r="M113" s="218" t="str">
        <f>E21</f>
        <v xml:space="preserve"> </v>
      </c>
      <c r="N113" s="218"/>
      <c r="O113" s="218"/>
      <c r="P113" s="218"/>
      <c r="Q113" s="218"/>
      <c r="R113" s="36"/>
    </row>
    <row r="114" spans="2:65" s="1" customFormat="1" ht="10.3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8" customFormat="1" ht="29.25" customHeight="1">
      <c r="B115" s="122"/>
      <c r="C115" s="123" t="s">
        <v>150</v>
      </c>
      <c r="D115" s="124" t="s">
        <v>151</v>
      </c>
      <c r="E115" s="124" t="s">
        <v>54</v>
      </c>
      <c r="F115" s="240" t="s">
        <v>152</v>
      </c>
      <c r="G115" s="240"/>
      <c r="H115" s="240"/>
      <c r="I115" s="240"/>
      <c r="J115" s="124" t="s">
        <v>153</v>
      </c>
      <c r="K115" s="124" t="s">
        <v>154</v>
      </c>
      <c r="L115" s="240" t="s">
        <v>155</v>
      </c>
      <c r="M115" s="240"/>
      <c r="N115" s="240" t="s">
        <v>138</v>
      </c>
      <c r="O115" s="240"/>
      <c r="P115" s="240"/>
      <c r="Q115" s="241"/>
      <c r="R115" s="125"/>
      <c r="T115" s="75" t="s">
        <v>156</v>
      </c>
      <c r="U115" s="76" t="s">
        <v>36</v>
      </c>
      <c r="V115" s="76" t="s">
        <v>157</v>
      </c>
      <c r="W115" s="76" t="s">
        <v>158</v>
      </c>
      <c r="X115" s="76" t="s">
        <v>159</v>
      </c>
      <c r="Y115" s="76" t="s">
        <v>160</v>
      </c>
      <c r="Z115" s="76" t="s">
        <v>161</v>
      </c>
      <c r="AA115" s="77" t="s">
        <v>162</v>
      </c>
    </row>
    <row r="116" spans="2:65" s="1" customFormat="1" ht="29.25" customHeight="1">
      <c r="B116" s="34"/>
      <c r="C116" s="79" t="s">
        <v>134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226">
        <f>BK116</f>
        <v>0</v>
      </c>
      <c r="O116" s="227"/>
      <c r="P116" s="227"/>
      <c r="Q116" s="227"/>
      <c r="R116" s="36"/>
      <c r="T116" s="78"/>
      <c r="U116" s="50"/>
      <c r="V116" s="50"/>
      <c r="W116" s="126">
        <f>W117</f>
        <v>7556.9139880000021</v>
      </c>
      <c r="X116" s="50"/>
      <c r="Y116" s="126">
        <f>Y117</f>
        <v>1873.3768048000006</v>
      </c>
      <c r="Z116" s="50"/>
      <c r="AA116" s="127">
        <f>AA117</f>
        <v>2718.4818</v>
      </c>
      <c r="AT116" s="21" t="s">
        <v>71</v>
      </c>
      <c r="AU116" s="21" t="s">
        <v>140</v>
      </c>
      <c r="BK116" s="128">
        <f>BK117</f>
        <v>0</v>
      </c>
    </row>
    <row r="117" spans="2:65" s="9" customFormat="1" ht="37.35" customHeight="1">
      <c r="B117" s="129"/>
      <c r="C117" s="130"/>
      <c r="D117" s="131" t="s">
        <v>358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228">
        <f>BK117</f>
        <v>0</v>
      </c>
      <c r="O117" s="229"/>
      <c r="P117" s="229"/>
      <c r="Q117" s="229"/>
      <c r="R117" s="132"/>
      <c r="T117" s="133"/>
      <c r="U117" s="130"/>
      <c r="V117" s="130"/>
      <c r="W117" s="134">
        <f>W118+W179+W182+W239+W321+W376</f>
        <v>7556.9139880000021</v>
      </c>
      <c r="X117" s="130"/>
      <c r="Y117" s="134">
        <f>Y118+Y179+Y182+Y239+Y321+Y376</f>
        <v>1873.3768048000006</v>
      </c>
      <c r="Z117" s="130"/>
      <c r="AA117" s="135">
        <f>AA118+AA179+AA182+AA239+AA321+AA376</f>
        <v>2718.4818</v>
      </c>
      <c r="AR117" s="136" t="s">
        <v>80</v>
      </c>
      <c r="AT117" s="137" t="s">
        <v>71</v>
      </c>
      <c r="AU117" s="137" t="s">
        <v>72</v>
      </c>
      <c r="AY117" s="136" t="s">
        <v>164</v>
      </c>
      <c r="BK117" s="138">
        <f>BK118+BK179+BK182+BK239+BK321+BK376</f>
        <v>0</v>
      </c>
    </row>
    <row r="118" spans="2:65" s="9" customFormat="1" ht="19.899999999999999" customHeight="1">
      <c r="B118" s="129"/>
      <c r="C118" s="130"/>
      <c r="D118" s="139" t="s">
        <v>359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230">
        <f>BK118</f>
        <v>0</v>
      </c>
      <c r="O118" s="231"/>
      <c r="P118" s="231"/>
      <c r="Q118" s="231"/>
      <c r="R118" s="132"/>
      <c r="T118" s="133"/>
      <c r="U118" s="130"/>
      <c r="V118" s="130"/>
      <c r="W118" s="134">
        <f>SUM(W119:W178)</f>
        <v>1249.6224400000006</v>
      </c>
      <c r="X118" s="130"/>
      <c r="Y118" s="134">
        <f>SUM(Y119:Y178)</f>
        <v>0.14933099999999999</v>
      </c>
      <c r="Z118" s="130"/>
      <c r="AA118" s="135">
        <f>SUM(AA119:AA178)</f>
        <v>2710.2242999999999</v>
      </c>
      <c r="AR118" s="136" t="s">
        <v>80</v>
      </c>
      <c r="AT118" s="137" t="s">
        <v>71</v>
      </c>
      <c r="AU118" s="137" t="s">
        <v>80</v>
      </c>
      <c r="AY118" s="136" t="s">
        <v>164</v>
      </c>
      <c r="BK118" s="138">
        <f>SUM(BK119:BK178)</f>
        <v>0</v>
      </c>
    </row>
    <row r="119" spans="2:65" s="1" customFormat="1" ht="25.5" customHeight="1">
      <c r="B119" s="140"/>
      <c r="C119" s="141" t="s">
        <v>365</v>
      </c>
      <c r="D119" s="141" t="s">
        <v>165</v>
      </c>
      <c r="E119" s="142" t="s">
        <v>366</v>
      </c>
      <c r="F119" s="224" t="s">
        <v>367</v>
      </c>
      <c r="G119" s="224"/>
      <c r="H119" s="224"/>
      <c r="I119" s="224"/>
      <c r="J119" s="143" t="s">
        <v>368</v>
      </c>
      <c r="K119" s="144">
        <v>442.6</v>
      </c>
      <c r="L119" s="225">
        <v>0</v>
      </c>
      <c r="M119" s="225"/>
      <c r="N119" s="225">
        <f>ROUND(L119*K119,2)</f>
        <v>0</v>
      </c>
      <c r="O119" s="225"/>
      <c r="P119" s="225"/>
      <c r="Q119" s="225"/>
      <c r="R119" s="145"/>
      <c r="T119" s="146" t="s">
        <v>5</v>
      </c>
      <c r="U119" s="43" t="s">
        <v>37</v>
      </c>
      <c r="V119" s="147">
        <v>0.25</v>
      </c>
      <c r="W119" s="147">
        <f>V119*K119</f>
        <v>110.65</v>
      </c>
      <c r="X119" s="147">
        <v>0</v>
      </c>
      <c r="Y119" s="147">
        <f>X119*K119</f>
        <v>0</v>
      </c>
      <c r="Z119" s="147">
        <v>0.28100000000000003</v>
      </c>
      <c r="AA119" s="148">
        <f>Z119*K119</f>
        <v>124.37060000000002</v>
      </c>
      <c r="AR119" s="21" t="s">
        <v>163</v>
      </c>
      <c r="AT119" s="21" t="s">
        <v>165</v>
      </c>
      <c r="AU119" s="21" t="s">
        <v>130</v>
      </c>
      <c r="AY119" s="21" t="s">
        <v>164</v>
      </c>
      <c r="BE119" s="149">
        <f>IF(U119="základní",N119,0)</f>
        <v>0</v>
      </c>
      <c r="BF119" s="149">
        <f>IF(U119="snížená",N119,0)</f>
        <v>0</v>
      </c>
      <c r="BG119" s="149">
        <f>IF(U119="zákl. přenesená",N119,0)</f>
        <v>0</v>
      </c>
      <c r="BH119" s="149">
        <f>IF(U119="sníž. přenesená",N119,0)</f>
        <v>0</v>
      </c>
      <c r="BI119" s="149">
        <f>IF(U119="nulová",N119,0)</f>
        <v>0</v>
      </c>
      <c r="BJ119" s="21" t="s">
        <v>80</v>
      </c>
      <c r="BK119" s="149">
        <f>ROUND(L119*K119,2)</f>
        <v>0</v>
      </c>
      <c r="BL119" s="21" t="s">
        <v>163</v>
      </c>
      <c r="BM119" s="21" t="s">
        <v>369</v>
      </c>
    </row>
    <row r="120" spans="2:65" s="10" customFormat="1" ht="16.5" customHeight="1">
      <c r="B120" s="154"/>
      <c r="C120" s="155"/>
      <c r="D120" s="155"/>
      <c r="E120" s="156" t="s">
        <v>5</v>
      </c>
      <c r="F120" s="257" t="s">
        <v>370</v>
      </c>
      <c r="G120" s="258"/>
      <c r="H120" s="258"/>
      <c r="I120" s="258"/>
      <c r="J120" s="155"/>
      <c r="K120" s="157">
        <v>180.2</v>
      </c>
      <c r="L120" s="155"/>
      <c r="M120" s="155"/>
      <c r="N120" s="155"/>
      <c r="O120" s="155"/>
      <c r="P120" s="155"/>
      <c r="Q120" s="155"/>
      <c r="R120" s="158"/>
      <c r="T120" s="159"/>
      <c r="U120" s="155"/>
      <c r="V120" s="155"/>
      <c r="W120" s="155"/>
      <c r="X120" s="155"/>
      <c r="Y120" s="155"/>
      <c r="Z120" s="155"/>
      <c r="AA120" s="160"/>
      <c r="AT120" s="161" t="s">
        <v>371</v>
      </c>
      <c r="AU120" s="161" t="s">
        <v>130</v>
      </c>
      <c r="AV120" s="10" t="s">
        <v>130</v>
      </c>
      <c r="AW120" s="10" t="s">
        <v>30</v>
      </c>
      <c r="AX120" s="10" t="s">
        <v>72</v>
      </c>
      <c r="AY120" s="161" t="s">
        <v>164</v>
      </c>
    </row>
    <row r="121" spans="2:65" s="10" customFormat="1" ht="16.5" customHeight="1">
      <c r="B121" s="154"/>
      <c r="C121" s="155"/>
      <c r="D121" s="155"/>
      <c r="E121" s="156" t="s">
        <v>5</v>
      </c>
      <c r="F121" s="253" t="s">
        <v>372</v>
      </c>
      <c r="G121" s="254"/>
      <c r="H121" s="254"/>
      <c r="I121" s="254"/>
      <c r="J121" s="155"/>
      <c r="K121" s="157">
        <v>9</v>
      </c>
      <c r="L121" s="155"/>
      <c r="M121" s="155"/>
      <c r="N121" s="155"/>
      <c r="O121" s="155"/>
      <c r="P121" s="155"/>
      <c r="Q121" s="155"/>
      <c r="R121" s="158"/>
      <c r="T121" s="159"/>
      <c r="U121" s="155"/>
      <c r="V121" s="155"/>
      <c r="W121" s="155"/>
      <c r="X121" s="155"/>
      <c r="Y121" s="155"/>
      <c r="Z121" s="155"/>
      <c r="AA121" s="160"/>
      <c r="AT121" s="161" t="s">
        <v>371</v>
      </c>
      <c r="AU121" s="161" t="s">
        <v>130</v>
      </c>
      <c r="AV121" s="10" t="s">
        <v>130</v>
      </c>
      <c r="AW121" s="10" t="s">
        <v>30</v>
      </c>
      <c r="AX121" s="10" t="s">
        <v>72</v>
      </c>
      <c r="AY121" s="161" t="s">
        <v>164</v>
      </c>
    </row>
    <row r="122" spans="2:65" s="10" customFormat="1" ht="16.5" customHeight="1">
      <c r="B122" s="154"/>
      <c r="C122" s="155"/>
      <c r="D122" s="155"/>
      <c r="E122" s="156" t="s">
        <v>5</v>
      </c>
      <c r="F122" s="253" t="s">
        <v>373</v>
      </c>
      <c r="G122" s="254"/>
      <c r="H122" s="254"/>
      <c r="I122" s="254"/>
      <c r="J122" s="155"/>
      <c r="K122" s="157">
        <v>199.6</v>
      </c>
      <c r="L122" s="155"/>
      <c r="M122" s="155"/>
      <c r="N122" s="155"/>
      <c r="O122" s="155"/>
      <c r="P122" s="155"/>
      <c r="Q122" s="155"/>
      <c r="R122" s="158"/>
      <c r="T122" s="159"/>
      <c r="U122" s="155"/>
      <c r="V122" s="155"/>
      <c r="W122" s="155"/>
      <c r="X122" s="155"/>
      <c r="Y122" s="155"/>
      <c r="Z122" s="155"/>
      <c r="AA122" s="160"/>
      <c r="AT122" s="161" t="s">
        <v>371</v>
      </c>
      <c r="AU122" s="161" t="s">
        <v>130</v>
      </c>
      <c r="AV122" s="10" t="s">
        <v>130</v>
      </c>
      <c r="AW122" s="10" t="s">
        <v>30</v>
      </c>
      <c r="AX122" s="10" t="s">
        <v>72</v>
      </c>
      <c r="AY122" s="161" t="s">
        <v>164</v>
      </c>
    </row>
    <row r="123" spans="2:65" s="10" customFormat="1" ht="16.5" customHeight="1">
      <c r="B123" s="154"/>
      <c r="C123" s="155"/>
      <c r="D123" s="155"/>
      <c r="E123" s="156" t="s">
        <v>5</v>
      </c>
      <c r="F123" s="253" t="s">
        <v>374</v>
      </c>
      <c r="G123" s="254"/>
      <c r="H123" s="254"/>
      <c r="I123" s="254"/>
      <c r="J123" s="155"/>
      <c r="K123" s="157">
        <v>53.8</v>
      </c>
      <c r="L123" s="155"/>
      <c r="M123" s="155"/>
      <c r="N123" s="155"/>
      <c r="O123" s="155"/>
      <c r="P123" s="155"/>
      <c r="Q123" s="155"/>
      <c r="R123" s="158"/>
      <c r="T123" s="159"/>
      <c r="U123" s="155"/>
      <c r="V123" s="155"/>
      <c r="W123" s="155"/>
      <c r="X123" s="155"/>
      <c r="Y123" s="155"/>
      <c r="Z123" s="155"/>
      <c r="AA123" s="160"/>
      <c r="AT123" s="161" t="s">
        <v>371</v>
      </c>
      <c r="AU123" s="161" t="s">
        <v>130</v>
      </c>
      <c r="AV123" s="10" t="s">
        <v>130</v>
      </c>
      <c r="AW123" s="10" t="s">
        <v>30</v>
      </c>
      <c r="AX123" s="10" t="s">
        <v>72</v>
      </c>
      <c r="AY123" s="161" t="s">
        <v>164</v>
      </c>
    </row>
    <row r="124" spans="2:65" s="11" customFormat="1" ht="16.5" customHeight="1">
      <c r="B124" s="162"/>
      <c r="C124" s="163"/>
      <c r="D124" s="163"/>
      <c r="E124" s="164" t="s">
        <v>5</v>
      </c>
      <c r="F124" s="255" t="s">
        <v>375</v>
      </c>
      <c r="G124" s="256"/>
      <c r="H124" s="256"/>
      <c r="I124" s="256"/>
      <c r="J124" s="163"/>
      <c r="K124" s="165">
        <v>442.6</v>
      </c>
      <c r="L124" s="163"/>
      <c r="M124" s="163"/>
      <c r="N124" s="163"/>
      <c r="O124" s="163"/>
      <c r="P124" s="163"/>
      <c r="Q124" s="163"/>
      <c r="R124" s="166"/>
      <c r="T124" s="167"/>
      <c r="U124" s="163"/>
      <c r="V124" s="163"/>
      <c r="W124" s="163"/>
      <c r="X124" s="163"/>
      <c r="Y124" s="163"/>
      <c r="Z124" s="163"/>
      <c r="AA124" s="168"/>
      <c r="AT124" s="169" t="s">
        <v>371</v>
      </c>
      <c r="AU124" s="169" t="s">
        <v>130</v>
      </c>
      <c r="AV124" s="11" t="s">
        <v>163</v>
      </c>
      <c r="AW124" s="11" t="s">
        <v>30</v>
      </c>
      <c r="AX124" s="11" t="s">
        <v>80</v>
      </c>
      <c r="AY124" s="169" t="s">
        <v>164</v>
      </c>
    </row>
    <row r="125" spans="2:65" s="1" customFormat="1" ht="25.5" customHeight="1">
      <c r="B125" s="140"/>
      <c r="C125" s="141" t="s">
        <v>11</v>
      </c>
      <c r="D125" s="141" t="s">
        <v>165</v>
      </c>
      <c r="E125" s="142" t="s">
        <v>376</v>
      </c>
      <c r="F125" s="224" t="s">
        <v>377</v>
      </c>
      <c r="G125" s="224"/>
      <c r="H125" s="224"/>
      <c r="I125" s="224"/>
      <c r="J125" s="143" t="s">
        <v>368</v>
      </c>
      <c r="K125" s="144">
        <v>43.2</v>
      </c>
      <c r="L125" s="225">
        <v>0</v>
      </c>
      <c r="M125" s="225"/>
      <c r="N125" s="225">
        <f>ROUND(L125*K125,2)</f>
        <v>0</v>
      </c>
      <c r="O125" s="225"/>
      <c r="P125" s="225"/>
      <c r="Q125" s="225"/>
      <c r="R125" s="145"/>
      <c r="T125" s="146" t="s">
        <v>5</v>
      </c>
      <c r="U125" s="43" t="s">
        <v>37</v>
      </c>
      <c r="V125" s="147">
        <v>0.17599999999999999</v>
      </c>
      <c r="W125" s="147">
        <f>V125*K125</f>
        <v>7.6032000000000002</v>
      </c>
      <c r="X125" s="147">
        <v>0</v>
      </c>
      <c r="Y125" s="147">
        <f>X125*K125</f>
        <v>0</v>
      </c>
      <c r="Z125" s="147">
        <v>0.255</v>
      </c>
      <c r="AA125" s="148">
        <f>Z125*K125</f>
        <v>11.016000000000002</v>
      </c>
      <c r="AR125" s="21" t="s">
        <v>163</v>
      </c>
      <c r="AT125" s="21" t="s">
        <v>165</v>
      </c>
      <c r="AU125" s="21" t="s">
        <v>130</v>
      </c>
      <c r="AY125" s="21" t="s">
        <v>164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1" t="s">
        <v>80</v>
      </c>
      <c r="BK125" s="149">
        <f>ROUND(L125*K125,2)</f>
        <v>0</v>
      </c>
      <c r="BL125" s="21" t="s">
        <v>163</v>
      </c>
      <c r="BM125" s="21" t="s">
        <v>378</v>
      </c>
    </row>
    <row r="126" spans="2:65" s="10" customFormat="1" ht="16.5" customHeight="1">
      <c r="B126" s="154"/>
      <c r="C126" s="155"/>
      <c r="D126" s="155"/>
      <c r="E126" s="156" t="s">
        <v>5</v>
      </c>
      <c r="F126" s="257" t="s">
        <v>379</v>
      </c>
      <c r="G126" s="258"/>
      <c r="H126" s="258"/>
      <c r="I126" s="258"/>
      <c r="J126" s="155"/>
      <c r="K126" s="157">
        <v>43.2</v>
      </c>
      <c r="L126" s="155"/>
      <c r="M126" s="155"/>
      <c r="N126" s="155"/>
      <c r="O126" s="155"/>
      <c r="P126" s="155"/>
      <c r="Q126" s="155"/>
      <c r="R126" s="158"/>
      <c r="T126" s="159"/>
      <c r="U126" s="155"/>
      <c r="V126" s="155"/>
      <c r="W126" s="155"/>
      <c r="X126" s="155"/>
      <c r="Y126" s="155"/>
      <c r="Z126" s="155"/>
      <c r="AA126" s="160"/>
      <c r="AT126" s="161" t="s">
        <v>371</v>
      </c>
      <c r="AU126" s="161" t="s">
        <v>130</v>
      </c>
      <c r="AV126" s="10" t="s">
        <v>130</v>
      </c>
      <c r="AW126" s="10" t="s">
        <v>30</v>
      </c>
      <c r="AX126" s="10" t="s">
        <v>80</v>
      </c>
      <c r="AY126" s="161" t="s">
        <v>164</v>
      </c>
    </row>
    <row r="127" spans="2:65" s="1" customFormat="1" ht="25.5" customHeight="1">
      <c r="B127" s="140"/>
      <c r="C127" s="141" t="s">
        <v>163</v>
      </c>
      <c r="D127" s="141" t="s">
        <v>165</v>
      </c>
      <c r="E127" s="142" t="s">
        <v>380</v>
      </c>
      <c r="F127" s="224" t="s">
        <v>381</v>
      </c>
      <c r="G127" s="224"/>
      <c r="H127" s="224"/>
      <c r="I127" s="224"/>
      <c r="J127" s="143" t="s">
        <v>368</v>
      </c>
      <c r="K127" s="144">
        <v>1805.6</v>
      </c>
      <c r="L127" s="225">
        <v>0</v>
      </c>
      <c r="M127" s="225"/>
      <c r="N127" s="225">
        <f>ROUND(L127*K127,2)</f>
        <v>0</v>
      </c>
      <c r="O127" s="225"/>
      <c r="P127" s="225"/>
      <c r="Q127" s="225"/>
      <c r="R127" s="145"/>
      <c r="T127" s="146" t="s">
        <v>5</v>
      </c>
      <c r="U127" s="43" t="s">
        <v>37</v>
      </c>
      <c r="V127" s="147">
        <v>0.27500000000000002</v>
      </c>
      <c r="W127" s="147">
        <f>V127*K127</f>
        <v>496.54</v>
      </c>
      <c r="X127" s="147">
        <v>0</v>
      </c>
      <c r="Y127" s="147">
        <f>X127*K127</f>
        <v>0</v>
      </c>
      <c r="Z127" s="147">
        <v>0.41699999999999998</v>
      </c>
      <c r="AA127" s="148">
        <f>Z127*K127</f>
        <v>752.9351999999999</v>
      </c>
      <c r="AR127" s="21" t="s">
        <v>163</v>
      </c>
      <c r="AT127" s="21" t="s">
        <v>165</v>
      </c>
      <c r="AU127" s="21" t="s">
        <v>130</v>
      </c>
      <c r="AY127" s="21" t="s">
        <v>164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1" t="s">
        <v>80</v>
      </c>
      <c r="BK127" s="149">
        <f>ROUND(L127*K127,2)</f>
        <v>0</v>
      </c>
      <c r="BL127" s="21" t="s">
        <v>163</v>
      </c>
      <c r="BM127" s="21" t="s">
        <v>382</v>
      </c>
    </row>
    <row r="128" spans="2:65" s="10" customFormat="1" ht="16.5" customHeight="1">
      <c r="B128" s="154"/>
      <c r="C128" s="155"/>
      <c r="D128" s="155"/>
      <c r="E128" s="156" t="s">
        <v>5</v>
      </c>
      <c r="F128" s="257" t="s">
        <v>383</v>
      </c>
      <c r="G128" s="258"/>
      <c r="H128" s="258"/>
      <c r="I128" s="258"/>
      <c r="J128" s="155"/>
      <c r="K128" s="157">
        <v>1320.5</v>
      </c>
      <c r="L128" s="155"/>
      <c r="M128" s="155"/>
      <c r="N128" s="155"/>
      <c r="O128" s="155"/>
      <c r="P128" s="155"/>
      <c r="Q128" s="155"/>
      <c r="R128" s="158"/>
      <c r="T128" s="159"/>
      <c r="U128" s="155"/>
      <c r="V128" s="155"/>
      <c r="W128" s="155"/>
      <c r="X128" s="155"/>
      <c r="Y128" s="155"/>
      <c r="Z128" s="155"/>
      <c r="AA128" s="160"/>
      <c r="AT128" s="161" t="s">
        <v>371</v>
      </c>
      <c r="AU128" s="161" t="s">
        <v>130</v>
      </c>
      <c r="AV128" s="10" t="s">
        <v>130</v>
      </c>
      <c r="AW128" s="10" t="s">
        <v>30</v>
      </c>
      <c r="AX128" s="10" t="s">
        <v>72</v>
      </c>
      <c r="AY128" s="161" t="s">
        <v>164</v>
      </c>
    </row>
    <row r="129" spans="2:65" s="10" customFormat="1" ht="16.5" customHeight="1">
      <c r="B129" s="154"/>
      <c r="C129" s="155"/>
      <c r="D129" s="155"/>
      <c r="E129" s="156" t="s">
        <v>5</v>
      </c>
      <c r="F129" s="253" t="s">
        <v>384</v>
      </c>
      <c r="G129" s="254"/>
      <c r="H129" s="254"/>
      <c r="I129" s="254"/>
      <c r="J129" s="155"/>
      <c r="K129" s="157">
        <v>485.1</v>
      </c>
      <c r="L129" s="155"/>
      <c r="M129" s="155"/>
      <c r="N129" s="155"/>
      <c r="O129" s="155"/>
      <c r="P129" s="155"/>
      <c r="Q129" s="155"/>
      <c r="R129" s="158"/>
      <c r="T129" s="159"/>
      <c r="U129" s="155"/>
      <c r="V129" s="155"/>
      <c r="W129" s="155"/>
      <c r="X129" s="155"/>
      <c r="Y129" s="155"/>
      <c r="Z129" s="155"/>
      <c r="AA129" s="160"/>
      <c r="AT129" s="161" t="s">
        <v>371</v>
      </c>
      <c r="AU129" s="161" t="s">
        <v>130</v>
      </c>
      <c r="AV129" s="10" t="s">
        <v>130</v>
      </c>
      <c r="AW129" s="10" t="s">
        <v>30</v>
      </c>
      <c r="AX129" s="10" t="s">
        <v>72</v>
      </c>
      <c r="AY129" s="161" t="s">
        <v>164</v>
      </c>
    </row>
    <row r="130" spans="2:65" s="11" customFormat="1" ht="16.5" customHeight="1">
      <c r="B130" s="162"/>
      <c r="C130" s="163"/>
      <c r="D130" s="163"/>
      <c r="E130" s="164" t="s">
        <v>5</v>
      </c>
      <c r="F130" s="255" t="s">
        <v>375</v>
      </c>
      <c r="G130" s="256"/>
      <c r="H130" s="256"/>
      <c r="I130" s="256"/>
      <c r="J130" s="163"/>
      <c r="K130" s="165">
        <v>1805.6</v>
      </c>
      <c r="L130" s="163"/>
      <c r="M130" s="163"/>
      <c r="N130" s="163"/>
      <c r="O130" s="163"/>
      <c r="P130" s="163"/>
      <c r="Q130" s="163"/>
      <c r="R130" s="166"/>
      <c r="T130" s="167"/>
      <c r="U130" s="163"/>
      <c r="V130" s="163"/>
      <c r="W130" s="163"/>
      <c r="X130" s="163"/>
      <c r="Y130" s="163"/>
      <c r="Z130" s="163"/>
      <c r="AA130" s="168"/>
      <c r="AT130" s="169" t="s">
        <v>371</v>
      </c>
      <c r="AU130" s="169" t="s">
        <v>130</v>
      </c>
      <c r="AV130" s="11" t="s">
        <v>163</v>
      </c>
      <c r="AW130" s="11" t="s">
        <v>30</v>
      </c>
      <c r="AX130" s="11" t="s">
        <v>80</v>
      </c>
      <c r="AY130" s="169" t="s">
        <v>164</v>
      </c>
    </row>
    <row r="131" spans="2:65" s="1" customFormat="1" ht="25.5" customHeight="1">
      <c r="B131" s="140"/>
      <c r="C131" s="141" t="s">
        <v>336</v>
      </c>
      <c r="D131" s="141" t="s">
        <v>165</v>
      </c>
      <c r="E131" s="142" t="s">
        <v>385</v>
      </c>
      <c r="F131" s="224" t="s">
        <v>386</v>
      </c>
      <c r="G131" s="224"/>
      <c r="H131" s="224"/>
      <c r="I131" s="224"/>
      <c r="J131" s="143" t="s">
        <v>368</v>
      </c>
      <c r="K131" s="144">
        <v>66.599999999999994</v>
      </c>
      <c r="L131" s="225">
        <v>0</v>
      </c>
      <c r="M131" s="225"/>
      <c r="N131" s="225">
        <f>ROUND(L131*K131,2)</f>
        <v>0</v>
      </c>
      <c r="O131" s="225"/>
      <c r="P131" s="225"/>
      <c r="Q131" s="225"/>
      <c r="R131" s="145"/>
      <c r="T131" s="146" t="s">
        <v>5</v>
      </c>
      <c r="U131" s="43" t="s">
        <v>37</v>
      </c>
      <c r="V131" s="147">
        <v>0.193</v>
      </c>
      <c r="W131" s="147">
        <f>V131*K131</f>
        <v>12.8538</v>
      </c>
      <c r="X131" s="147">
        <v>0</v>
      </c>
      <c r="Y131" s="147">
        <f>X131*K131</f>
        <v>0</v>
      </c>
      <c r="Z131" s="147">
        <v>0.32</v>
      </c>
      <c r="AA131" s="148">
        <f>Z131*K131</f>
        <v>21.311999999999998</v>
      </c>
      <c r="AR131" s="21" t="s">
        <v>163</v>
      </c>
      <c r="AT131" s="21" t="s">
        <v>165</v>
      </c>
      <c r="AU131" s="21" t="s">
        <v>130</v>
      </c>
      <c r="AY131" s="21" t="s">
        <v>164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1" t="s">
        <v>80</v>
      </c>
      <c r="BK131" s="149">
        <f>ROUND(L131*K131,2)</f>
        <v>0</v>
      </c>
      <c r="BL131" s="21" t="s">
        <v>163</v>
      </c>
      <c r="BM131" s="21" t="s">
        <v>387</v>
      </c>
    </row>
    <row r="132" spans="2:65" s="10" customFormat="1" ht="16.5" customHeight="1">
      <c r="B132" s="154"/>
      <c r="C132" s="155"/>
      <c r="D132" s="155"/>
      <c r="E132" s="156" t="s">
        <v>5</v>
      </c>
      <c r="F132" s="257" t="s">
        <v>388</v>
      </c>
      <c r="G132" s="258"/>
      <c r="H132" s="258"/>
      <c r="I132" s="258"/>
      <c r="J132" s="155"/>
      <c r="K132" s="157">
        <v>66.599999999999994</v>
      </c>
      <c r="L132" s="155"/>
      <c r="M132" s="155"/>
      <c r="N132" s="155"/>
      <c r="O132" s="155"/>
      <c r="P132" s="155"/>
      <c r="Q132" s="155"/>
      <c r="R132" s="158"/>
      <c r="T132" s="159"/>
      <c r="U132" s="155"/>
      <c r="V132" s="155"/>
      <c r="W132" s="155"/>
      <c r="X132" s="155"/>
      <c r="Y132" s="155"/>
      <c r="Z132" s="155"/>
      <c r="AA132" s="160"/>
      <c r="AT132" s="161" t="s">
        <v>371</v>
      </c>
      <c r="AU132" s="161" t="s">
        <v>130</v>
      </c>
      <c r="AV132" s="10" t="s">
        <v>130</v>
      </c>
      <c r="AW132" s="10" t="s">
        <v>30</v>
      </c>
      <c r="AX132" s="10" t="s">
        <v>80</v>
      </c>
      <c r="AY132" s="161" t="s">
        <v>164</v>
      </c>
    </row>
    <row r="133" spans="2:65" s="1" customFormat="1" ht="25.5" customHeight="1">
      <c r="B133" s="140"/>
      <c r="C133" s="141" t="s">
        <v>212</v>
      </c>
      <c r="D133" s="141" t="s">
        <v>165</v>
      </c>
      <c r="E133" s="142" t="s">
        <v>389</v>
      </c>
      <c r="F133" s="224" t="s">
        <v>390</v>
      </c>
      <c r="G133" s="224"/>
      <c r="H133" s="224"/>
      <c r="I133" s="224"/>
      <c r="J133" s="143" t="s">
        <v>368</v>
      </c>
      <c r="K133" s="144">
        <v>2.98</v>
      </c>
      <c r="L133" s="225">
        <v>0</v>
      </c>
      <c r="M133" s="225"/>
      <c r="N133" s="225">
        <f>ROUND(L133*K133,2)</f>
        <v>0</v>
      </c>
      <c r="O133" s="225"/>
      <c r="P133" s="225"/>
      <c r="Q133" s="225"/>
      <c r="R133" s="145"/>
      <c r="T133" s="146" t="s">
        <v>5</v>
      </c>
      <c r="U133" s="43" t="s">
        <v>37</v>
      </c>
      <c r="V133" s="147">
        <v>3.1379999999999999</v>
      </c>
      <c r="W133" s="147">
        <f>V133*K133</f>
        <v>9.3512399999999989</v>
      </c>
      <c r="X133" s="147">
        <v>0</v>
      </c>
      <c r="Y133" s="147">
        <f>X133*K133</f>
        <v>0</v>
      </c>
      <c r="Z133" s="147">
        <v>0.93500000000000005</v>
      </c>
      <c r="AA133" s="148">
        <f>Z133*K133</f>
        <v>2.7863000000000002</v>
      </c>
      <c r="AR133" s="21" t="s">
        <v>163</v>
      </c>
      <c r="AT133" s="21" t="s">
        <v>165</v>
      </c>
      <c r="AU133" s="21" t="s">
        <v>130</v>
      </c>
      <c r="AY133" s="21" t="s">
        <v>164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1" t="s">
        <v>80</v>
      </c>
      <c r="BK133" s="149">
        <f>ROUND(L133*K133,2)</f>
        <v>0</v>
      </c>
      <c r="BL133" s="21" t="s">
        <v>163</v>
      </c>
      <c r="BM133" s="21" t="s">
        <v>391</v>
      </c>
    </row>
    <row r="134" spans="2:65" s="10" customFormat="1" ht="16.5" customHeight="1">
      <c r="B134" s="154"/>
      <c r="C134" s="155"/>
      <c r="D134" s="155"/>
      <c r="E134" s="156" t="s">
        <v>5</v>
      </c>
      <c r="F134" s="257" t="s">
        <v>392</v>
      </c>
      <c r="G134" s="258"/>
      <c r="H134" s="258"/>
      <c r="I134" s="258"/>
      <c r="J134" s="155"/>
      <c r="K134" s="157">
        <v>2.98</v>
      </c>
      <c r="L134" s="155"/>
      <c r="M134" s="155"/>
      <c r="N134" s="155"/>
      <c r="O134" s="155"/>
      <c r="P134" s="155"/>
      <c r="Q134" s="155"/>
      <c r="R134" s="158"/>
      <c r="T134" s="159"/>
      <c r="U134" s="155"/>
      <c r="V134" s="155"/>
      <c r="W134" s="155"/>
      <c r="X134" s="155"/>
      <c r="Y134" s="155"/>
      <c r="Z134" s="155"/>
      <c r="AA134" s="160"/>
      <c r="AT134" s="161" t="s">
        <v>371</v>
      </c>
      <c r="AU134" s="161" t="s">
        <v>130</v>
      </c>
      <c r="AV134" s="10" t="s">
        <v>130</v>
      </c>
      <c r="AW134" s="10" t="s">
        <v>30</v>
      </c>
      <c r="AX134" s="10" t="s">
        <v>80</v>
      </c>
      <c r="AY134" s="161" t="s">
        <v>164</v>
      </c>
    </row>
    <row r="135" spans="2:65" s="1" customFormat="1" ht="25.5" customHeight="1">
      <c r="B135" s="140"/>
      <c r="C135" s="141" t="s">
        <v>320</v>
      </c>
      <c r="D135" s="141" t="s">
        <v>165</v>
      </c>
      <c r="E135" s="142" t="s">
        <v>393</v>
      </c>
      <c r="F135" s="224" t="s">
        <v>394</v>
      </c>
      <c r="G135" s="224"/>
      <c r="H135" s="224"/>
      <c r="I135" s="224"/>
      <c r="J135" s="143" t="s">
        <v>368</v>
      </c>
      <c r="K135" s="144">
        <v>553</v>
      </c>
      <c r="L135" s="225">
        <v>0</v>
      </c>
      <c r="M135" s="225"/>
      <c r="N135" s="225">
        <f>ROUND(L135*K135,2)</f>
        <v>0</v>
      </c>
      <c r="O135" s="225"/>
      <c r="P135" s="225"/>
      <c r="Q135" s="225"/>
      <c r="R135" s="145"/>
      <c r="T135" s="146" t="s">
        <v>5</v>
      </c>
      <c r="U135" s="43" t="s">
        <v>37</v>
      </c>
      <c r="V135" s="147">
        <v>7.2999999999999995E-2</v>
      </c>
      <c r="W135" s="147">
        <f>V135*K135</f>
        <v>40.369</v>
      </c>
      <c r="X135" s="147">
        <v>0</v>
      </c>
      <c r="Y135" s="147">
        <f>X135*K135</f>
        <v>0</v>
      </c>
      <c r="Z135" s="147">
        <v>0.28999999999999998</v>
      </c>
      <c r="AA135" s="148">
        <f>Z135*K135</f>
        <v>160.36999999999998</v>
      </c>
      <c r="AR135" s="21" t="s">
        <v>163</v>
      </c>
      <c r="AT135" s="21" t="s">
        <v>165</v>
      </c>
      <c r="AU135" s="21" t="s">
        <v>130</v>
      </c>
      <c r="AY135" s="21" t="s">
        <v>164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1" t="s">
        <v>80</v>
      </c>
      <c r="BK135" s="149">
        <f>ROUND(L135*K135,2)</f>
        <v>0</v>
      </c>
      <c r="BL135" s="21" t="s">
        <v>163</v>
      </c>
      <c r="BM135" s="21" t="s">
        <v>395</v>
      </c>
    </row>
    <row r="136" spans="2:65" s="10" customFormat="1" ht="16.5" customHeight="1">
      <c r="B136" s="154"/>
      <c r="C136" s="155"/>
      <c r="D136" s="155"/>
      <c r="E136" s="156" t="s">
        <v>5</v>
      </c>
      <c r="F136" s="257" t="s">
        <v>396</v>
      </c>
      <c r="G136" s="258"/>
      <c r="H136" s="258"/>
      <c r="I136" s="258"/>
      <c r="J136" s="155"/>
      <c r="K136" s="157">
        <v>553</v>
      </c>
      <c r="L136" s="155"/>
      <c r="M136" s="155"/>
      <c r="N136" s="155"/>
      <c r="O136" s="155"/>
      <c r="P136" s="155"/>
      <c r="Q136" s="155"/>
      <c r="R136" s="158"/>
      <c r="T136" s="159"/>
      <c r="U136" s="155"/>
      <c r="V136" s="155"/>
      <c r="W136" s="155"/>
      <c r="X136" s="155"/>
      <c r="Y136" s="155"/>
      <c r="Z136" s="155"/>
      <c r="AA136" s="160"/>
      <c r="AT136" s="161" t="s">
        <v>371</v>
      </c>
      <c r="AU136" s="161" t="s">
        <v>130</v>
      </c>
      <c r="AV136" s="10" t="s">
        <v>130</v>
      </c>
      <c r="AW136" s="10" t="s">
        <v>30</v>
      </c>
      <c r="AX136" s="10" t="s">
        <v>80</v>
      </c>
      <c r="AY136" s="161" t="s">
        <v>164</v>
      </c>
    </row>
    <row r="137" spans="2:65" s="1" customFormat="1" ht="25.5" customHeight="1">
      <c r="B137" s="140"/>
      <c r="C137" s="141" t="s">
        <v>216</v>
      </c>
      <c r="D137" s="141" t="s">
        <v>165</v>
      </c>
      <c r="E137" s="142" t="s">
        <v>397</v>
      </c>
      <c r="F137" s="224" t="s">
        <v>398</v>
      </c>
      <c r="G137" s="224"/>
      <c r="H137" s="224"/>
      <c r="I137" s="224"/>
      <c r="J137" s="143" t="s">
        <v>368</v>
      </c>
      <c r="K137" s="144">
        <v>2042.1</v>
      </c>
      <c r="L137" s="225">
        <v>0</v>
      </c>
      <c r="M137" s="225"/>
      <c r="N137" s="225">
        <f>ROUND(L137*K137,2)</f>
        <v>0</v>
      </c>
      <c r="O137" s="225"/>
      <c r="P137" s="225"/>
      <c r="Q137" s="225"/>
      <c r="R137" s="145"/>
      <c r="T137" s="146" t="s">
        <v>5</v>
      </c>
      <c r="U137" s="43" t="s">
        <v>37</v>
      </c>
      <c r="V137" s="147">
        <v>0.14399999999999999</v>
      </c>
      <c r="W137" s="147">
        <f>V137*K137</f>
        <v>294.06239999999997</v>
      </c>
      <c r="X137" s="147">
        <v>0</v>
      </c>
      <c r="Y137" s="147">
        <f>X137*K137</f>
        <v>0</v>
      </c>
      <c r="Z137" s="147">
        <v>0.57999999999999996</v>
      </c>
      <c r="AA137" s="148">
        <f>Z137*K137</f>
        <v>1184.4179999999999</v>
      </c>
      <c r="AR137" s="21" t="s">
        <v>163</v>
      </c>
      <c r="AT137" s="21" t="s">
        <v>165</v>
      </c>
      <c r="AU137" s="21" t="s">
        <v>130</v>
      </c>
      <c r="AY137" s="21" t="s">
        <v>164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1" t="s">
        <v>80</v>
      </c>
      <c r="BK137" s="149">
        <f>ROUND(L137*K137,2)</f>
        <v>0</v>
      </c>
      <c r="BL137" s="21" t="s">
        <v>163</v>
      </c>
      <c r="BM137" s="21" t="s">
        <v>399</v>
      </c>
    </row>
    <row r="138" spans="2:65" s="10" customFormat="1" ht="16.5" customHeight="1">
      <c r="B138" s="154"/>
      <c r="C138" s="155"/>
      <c r="D138" s="155"/>
      <c r="E138" s="156" t="s">
        <v>5</v>
      </c>
      <c r="F138" s="257" t="s">
        <v>400</v>
      </c>
      <c r="G138" s="258"/>
      <c r="H138" s="258"/>
      <c r="I138" s="258"/>
      <c r="J138" s="155"/>
      <c r="K138" s="157">
        <v>546</v>
      </c>
      <c r="L138" s="155"/>
      <c r="M138" s="155"/>
      <c r="N138" s="155"/>
      <c r="O138" s="155"/>
      <c r="P138" s="155"/>
      <c r="Q138" s="155"/>
      <c r="R138" s="158"/>
      <c r="T138" s="159"/>
      <c r="U138" s="155"/>
      <c r="V138" s="155"/>
      <c r="W138" s="155"/>
      <c r="X138" s="155"/>
      <c r="Y138" s="155"/>
      <c r="Z138" s="155"/>
      <c r="AA138" s="160"/>
      <c r="AT138" s="161" t="s">
        <v>371</v>
      </c>
      <c r="AU138" s="161" t="s">
        <v>130</v>
      </c>
      <c r="AV138" s="10" t="s">
        <v>130</v>
      </c>
      <c r="AW138" s="10" t="s">
        <v>30</v>
      </c>
      <c r="AX138" s="10" t="s">
        <v>72</v>
      </c>
      <c r="AY138" s="161" t="s">
        <v>164</v>
      </c>
    </row>
    <row r="139" spans="2:65" s="10" customFormat="1" ht="16.5" customHeight="1">
      <c r="B139" s="154"/>
      <c r="C139" s="155"/>
      <c r="D139" s="155"/>
      <c r="E139" s="156" t="s">
        <v>5</v>
      </c>
      <c r="F139" s="253" t="s">
        <v>401</v>
      </c>
      <c r="G139" s="254"/>
      <c r="H139" s="254"/>
      <c r="I139" s="254"/>
      <c r="J139" s="155"/>
      <c r="K139" s="157">
        <v>958.6</v>
      </c>
      <c r="L139" s="155"/>
      <c r="M139" s="155"/>
      <c r="N139" s="155"/>
      <c r="O139" s="155"/>
      <c r="P139" s="155"/>
      <c r="Q139" s="155"/>
      <c r="R139" s="158"/>
      <c r="T139" s="159"/>
      <c r="U139" s="155"/>
      <c r="V139" s="155"/>
      <c r="W139" s="155"/>
      <c r="X139" s="155"/>
      <c r="Y139" s="155"/>
      <c r="Z139" s="155"/>
      <c r="AA139" s="160"/>
      <c r="AT139" s="161" t="s">
        <v>371</v>
      </c>
      <c r="AU139" s="161" t="s">
        <v>130</v>
      </c>
      <c r="AV139" s="10" t="s">
        <v>130</v>
      </c>
      <c r="AW139" s="10" t="s">
        <v>30</v>
      </c>
      <c r="AX139" s="10" t="s">
        <v>72</v>
      </c>
      <c r="AY139" s="161" t="s">
        <v>164</v>
      </c>
    </row>
    <row r="140" spans="2:65" s="10" customFormat="1" ht="16.5" customHeight="1">
      <c r="B140" s="154"/>
      <c r="C140" s="155"/>
      <c r="D140" s="155"/>
      <c r="E140" s="156" t="s">
        <v>5</v>
      </c>
      <c r="F140" s="253" t="s">
        <v>402</v>
      </c>
      <c r="G140" s="254"/>
      <c r="H140" s="254"/>
      <c r="I140" s="254"/>
      <c r="J140" s="155"/>
      <c r="K140" s="157">
        <v>537.5</v>
      </c>
      <c r="L140" s="155"/>
      <c r="M140" s="155"/>
      <c r="N140" s="155"/>
      <c r="O140" s="155"/>
      <c r="P140" s="155"/>
      <c r="Q140" s="155"/>
      <c r="R140" s="158"/>
      <c r="T140" s="159"/>
      <c r="U140" s="155"/>
      <c r="V140" s="155"/>
      <c r="W140" s="155"/>
      <c r="X140" s="155"/>
      <c r="Y140" s="155"/>
      <c r="Z140" s="155"/>
      <c r="AA140" s="160"/>
      <c r="AT140" s="161" t="s">
        <v>371</v>
      </c>
      <c r="AU140" s="161" t="s">
        <v>130</v>
      </c>
      <c r="AV140" s="10" t="s">
        <v>130</v>
      </c>
      <c r="AW140" s="10" t="s">
        <v>30</v>
      </c>
      <c r="AX140" s="10" t="s">
        <v>72</v>
      </c>
      <c r="AY140" s="161" t="s">
        <v>164</v>
      </c>
    </row>
    <row r="141" spans="2:65" s="11" customFormat="1" ht="16.5" customHeight="1">
      <c r="B141" s="162"/>
      <c r="C141" s="163"/>
      <c r="D141" s="163"/>
      <c r="E141" s="164" t="s">
        <v>5</v>
      </c>
      <c r="F141" s="255" t="s">
        <v>375</v>
      </c>
      <c r="G141" s="256"/>
      <c r="H141" s="256"/>
      <c r="I141" s="256"/>
      <c r="J141" s="163"/>
      <c r="K141" s="165">
        <v>2042.1</v>
      </c>
      <c r="L141" s="163"/>
      <c r="M141" s="163"/>
      <c r="N141" s="163"/>
      <c r="O141" s="163"/>
      <c r="P141" s="163"/>
      <c r="Q141" s="163"/>
      <c r="R141" s="166"/>
      <c r="T141" s="167"/>
      <c r="U141" s="163"/>
      <c r="V141" s="163"/>
      <c r="W141" s="163"/>
      <c r="X141" s="163"/>
      <c r="Y141" s="163"/>
      <c r="Z141" s="163"/>
      <c r="AA141" s="168"/>
      <c r="AT141" s="169" t="s">
        <v>371</v>
      </c>
      <c r="AU141" s="169" t="s">
        <v>130</v>
      </c>
      <c r="AV141" s="11" t="s">
        <v>163</v>
      </c>
      <c r="AW141" s="11" t="s">
        <v>30</v>
      </c>
      <c r="AX141" s="11" t="s">
        <v>80</v>
      </c>
      <c r="AY141" s="169" t="s">
        <v>164</v>
      </c>
    </row>
    <row r="142" spans="2:65" s="1" customFormat="1" ht="38.25" customHeight="1">
      <c r="B142" s="140"/>
      <c r="C142" s="141" t="s">
        <v>220</v>
      </c>
      <c r="D142" s="141" t="s">
        <v>165</v>
      </c>
      <c r="E142" s="142" t="s">
        <v>403</v>
      </c>
      <c r="F142" s="224" t="s">
        <v>404</v>
      </c>
      <c r="G142" s="224"/>
      <c r="H142" s="224"/>
      <c r="I142" s="224"/>
      <c r="J142" s="143" t="s">
        <v>368</v>
      </c>
      <c r="K142" s="144">
        <v>1148.7</v>
      </c>
      <c r="L142" s="225">
        <v>0</v>
      </c>
      <c r="M142" s="225"/>
      <c r="N142" s="225">
        <f>ROUND(L142*K142,2)</f>
        <v>0</v>
      </c>
      <c r="O142" s="225"/>
      <c r="P142" s="225"/>
      <c r="Q142" s="225"/>
      <c r="R142" s="145"/>
      <c r="T142" s="146" t="s">
        <v>5</v>
      </c>
      <c r="U142" s="43" t="s">
        <v>37</v>
      </c>
      <c r="V142" s="147">
        <v>1.0999999999999999E-2</v>
      </c>
      <c r="W142" s="147">
        <f>V142*K142</f>
        <v>12.6357</v>
      </c>
      <c r="X142" s="147">
        <v>1.2999999999999999E-4</v>
      </c>
      <c r="Y142" s="147">
        <f>X142*K142</f>
        <v>0.14933099999999999</v>
      </c>
      <c r="Z142" s="147">
        <v>0.25600000000000001</v>
      </c>
      <c r="AA142" s="148">
        <f>Z142*K142</f>
        <v>294.06720000000001</v>
      </c>
      <c r="AR142" s="21" t="s">
        <v>163</v>
      </c>
      <c r="AT142" s="21" t="s">
        <v>165</v>
      </c>
      <c r="AU142" s="21" t="s">
        <v>130</v>
      </c>
      <c r="AY142" s="21" t="s">
        <v>164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1" t="s">
        <v>80</v>
      </c>
      <c r="BK142" s="149">
        <f>ROUND(L142*K142,2)</f>
        <v>0</v>
      </c>
      <c r="BL142" s="21" t="s">
        <v>163</v>
      </c>
      <c r="BM142" s="21" t="s">
        <v>405</v>
      </c>
    </row>
    <row r="143" spans="2:65" s="10" customFormat="1" ht="16.5" customHeight="1">
      <c r="B143" s="154"/>
      <c r="C143" s="155"/>
      <c r="D143" s="155"/>
      <c r="E143" s="156" t="s">
        <v>5</v>
      </c>
      <c r="F143" s="257" t="s">
        <v>406</v>
      </c>
      <c r="G143" s="258"/>
      <c r="H143" s="258"/>
      <c r="I143" s="258"/>
      <c r="J143" s="155"/>
      <c r="K143" s="157">
        <v>1148.7</v>
      </c>
      <c r="L143" s="155"/>
      <c r="M143" s="155"/>
      <c r="N143" s="155"/>
      <c r="O143" s="155"/>
      <c r="P143" s="155"/>
      <c r="Q143" s="155"/>
      <c r="R143" s="158"/>
      <c r="T143" s="159"/>
      <c r="U143" s="155"/>
      <c r="V143" s="155"/>
      <c r="W143" s="155"/>
      <c r="X143" s="155"/>
      <c r="Y143" s="155"/>
      <c r="Z143" s="155"/>
      <c r="AA143" s="160"/>
      <c r="AT143" s="161" t="s">
        <v>371</v>
      </c>
      <c r="AU143" s="161" t="s">
        <v>130</v>
      </c>
      <c r="AV143" s="10" t="s">
        <v>130</v>
      </c>
      <c r="AW143" s="10" t="s">
        <v>30</v>
      </c>
      <c r="AX143" s="10" t="s">
        <v>80</v>
      </c>
      <c r="AY143" s="161" t="s">
        <v>164</v>
      </c>
    </row>
    <row r="144" spans="2:65" s="1" customFormat="1" ht="16.5" customHeight="1">
      <c r="B144" s="140"/>
      <c r="C144" s="141" t="s">
        <v>231</v>
      </c>
      <c r="D144" s="141" t="s">
        <v>165</v>
      </c>
      <c r="E144" s="142" t="s">
        <v>407</v>
      </c>
      <c r="F144" s="224" t="s">
        <v>408</v>
      </c>
      <c r="G144" s="224"/>
      <c r="H144" s="224"/>
      <c r="I144" s="224"/>
      <c r="J144" s="143" t="s">
        <v>409</v>
      </c>
      <c r="K144" s="144">
        <v>548.1</v>
      </c>
      <c r="L144" s="225">
        <v>0</v>
      </c>
      <c r="M144" s="225"/>
      <c r="N144" s="225">
        <f>ROUND(L144*K144,2)</f>
        <v>0</v>
      </c>
      <c r="O144" s="225"/>
      <c r="P144" s="225"/>
      <c r="Q144" s="225"/>
      <c r="R144" s="145"/>
      <c r="T144" s="146" t="s">
        <v>5</v>
      </c>
      <c r="U144" s="43" t="s">
        <v>37</v>
      </c>
      <c r="V144" s="147">
        <v>0.27200000000000002</v>
      </c>
      <c r="W144" s="147">
        <f>V144*K144</f>
        <v>149.08320000000001</v>
      </c>
      <c r="X144" s="147">
        <v>0</v>
      </c>
      <c r="Y144" s="147">
        <f>X144*K144</f>
        <v>0</v>
      </c>
      <c r="Z144" s="147">
        <v>0.28999999999999998</v>
      </c>
      <c r="AA144" s="148">
        <f>Z144*K144</f>
        <v>158.94899999999998</v>
      </c>
      <c r="AR144" s="21" t="s">
        <v>163</v>
      </c>
      <c r="AT144" s="21" t="s">
        <v>165</v>
      </c>
      <c r="AU144" s="21" t="s">
        <v>130</v>
      </c>
      <c r="AY144" s="21" t="s">
        <v>164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1" t="s">
        <v>80</v>
      </c>
      <c r="BK144" s="149">
        <f>ROUND(L144*K144,2)</f>
        <v>0</v>
      </c>
      <c r="BL144" s="21" t="s">
        <v>163</v>
      </c>
      <c r="BM144" s="21" t="s">
        <v>410</v>
      </c>
    </row>
    <row r="145" spans="2:65" s="10" customFormat="1" ht="16.5" customHeight="1">
      <c r="B145" s="154"/>
      <c r="C145" s="155"/>
      <c r="D145" s="155"/>
      <c r="E145" s="156" t="s">
        <v>5</v>
      </c>
      <c r="F145" s="257" t="s">
        <v>411</v>
      </c>
      <c r="G145" s="258"/>
      <c r="H145" s="258"/>
      <c r="I145" s="258"/>
      <c r="J145" s="155"/>
      <c r="K145" s="157">
        <v>22.6</v>
      </c>
      <c r="L145" s="155"/>
      <c r="M145" s="155"/>
      <c r="N145" s="155"/>
      <c r="O145" s="155"/>
      <c r="P145" s="155"/>
      <c r="Q145" s="155"/>
      <c r="R145" s="158"/>
      <c r="T145" s="159"/>
      <c r="U145" s="155"/>
      <c r="V145" s="155"/>
      <c r="W145" s="155"/>
      <c r="X145" s="155"/>
      <c r="Y145" s="155"/>
      <c r="Z145" s="155"/>
      <c r="AA145" s="160"/>
      <c r="AT145" s="161" t="s">
        <v>371</v>
      </c>
      <c r="AU145" s="161" t="s">
        <v>130</v>
      </c>
      <c r="AV145" s="10" t="s">
        <v>130</v>
      </c>
      <c r="AW145" s="10" t="s">
        <v>30</v>
      </c>
      <c r="AX145" s="10" t="s">
        <v>72</v>
      </c>
      <c r="AY145" s="161" t="s">
        <v>164</v>
      </c>
    </row>
    <row r="146" spans="2:65" s="10" customFormat="1" ht="16.5" customHeight="1">
      <c r="B146" s="154"/>
      <c r="C146" s="155"/>
      <c r="D146" s="155"/>
      <c r="E146" s="156" t="s">
        <v>5</v>
      </c>
      <c r="F146" s="253" t="s">
        <v>412</v>
      </c>
      <c r="G146" s="254"/>
      <c r="H146" s="254"/>
      <c r="I146" s="254"/>
      <c r="J146" s="155"/>
      <c r="K146" s="157">
        <v>101.7</v>
      </c>
      <c r="L146" s="155"/>
      <c r="M146" s="155"/>
      <c r="N146" s="155"/>
      <c r="O146" s="155"/>
      <c r="P146" s="155"/>
      <c r="Q146" s="155"/>
      <c r="R146" s="158"/>
      <c r="T146" s="159"/>
      <c r="U146" s="155"/>
      <c r="V146" s="155"/>
      <c r="W146" s="155"/>
      <c r="X146" s="155"/>
      <c r="Y146" s="155"/>
      <c r="Z146" s="155"/>
      <c r="AA146" s="160"/>
      <c r="AT146" s="161" t="s">
        <v>371</v>
      </c>
      <c r="AU146" s="161" t="s">
        <v>130</v>
      </c>
      <c r="AV146" s="10" t="s">
        <v>130</v>
      </c>
      <c r="AW146" s="10" t="s">
        <v>30</v>
      </c>
      <c r="AX146" s="10" t="s">
        <v>72</v>
      </c>
      <c r="AY146" s="161" t="s">
        <v>164</v>
      </c>
    </row>
    <row r="147" spans="2:65" s="10" customFormat="1" ht="16.5" customHeight="1">
      <c r="B147" s="154"/>
      <c r="C147" s="155"/>
      <c r="D147" s="155"/>
      <c r="E147" s="156" t="s">
        <v>5</v>
      </c>
      <c r="F147" s="253" t="s">
        <v>413</v>
      </c>
      <c r="G147" s="254"/>
      <c r="H147" s="254"/>
      <c r="I147" s="254"/>
      <c r="J147" s="155"/>
      <c r="K147" s="157">
        <v>360.6</v>
      </c>
      <c r="L147" s="155"/>
      <c r="M147" s="155"/>
      <c r="N147" s="155"/>
      <c r="O147" s="155"/>
      <c r="P147" s="155"/>
      <c r="Q147" s="155"/>
      <c r="R147" s="158"/>
      <c r="T147" s="159"/>
      <c r="U147" s="155"/>
      <c r="V147" s="155"/>
      <c r="W147" s="155"/>
      <c r="X147" s="155"/>
      <c r="Y147" s="155"/>
      <c r="Z147" s="155"/>
      <c r="AA147" s="160"/>
      <c r="AT147" s="161" t="s">
        <v>371</v>
      </c>
      <c r="AU147" s="161" t="s">
        <v>130</v>
      </c>
      <c r="AV147" s="10" t="s">
        <v>130</v>
      </c>
      <c r="AW147" s="10" t="s">
        <v>30</v>
      </c>
      <c r="AX147" s="10" t="s">
        <v>72</v>
      </c>
      <c r="AY147" s="161" t="s">
        <v>164</v>
      </c>
    </row>
    <row r="148" spans="2:65" s="10" customFormat="1" ht="16.5" customHeight="1">
      <c r="B148" s="154"/>
      <c r="C148" s="155"/>
      <c r="D148" s="155"/>
      <c r="E148" s="156" t="s">
        <v>5</v>
      </c>
      <c r="F148" s="253" t="s">
        <v>414</v>
      </c>
      <c r="G148" s="254"/>
      <c r="H148" s="254"/>
      <c r="I148" s="254"/>
      <c r="J148" s="155"/>
      <c r="K148" s="157">
        <v>63.2</v>
      </c>
      <c r="L148" s="155"/>
      <c r="M148" s="155"/>
      <c r="N148" s="155"/>
      <c r="O148" s="155"/>
      <c r="P148" s="155"/>
      <c r="Q148" s="155"/>
      <c r="R148" s="158"/>
      <c r="T148" s="159"/>
      <c r="U148" s="155"/>
      <c r="V148" s="155"/>
      <c r="W148" s="155"/>
      <c r="X148" s="155"/>
      <c r="Y148" s="155"/>
      <c r="Z148" s="155"/>
      <c r="AA148" s="160"/>
      <c r="AT148" s="161" t="s">
        <v>371</v>
      </c>
      <c r="AU148" s="161" t="s">
        <v>130</v>
      </c>
      <c r="AV148" s="10" t="s">
        <v>130</v>
      </c>
      <c r="AW148" s="10" t="s">
        <v>30</v>
      </c>
      <c r="AX148" s="10" t="s">
        <v>72</v>
      </c>
      <c r="AY148" s="161" t="s">
        <v>164</v>
      </c>
    </row>
    <row r="149" spans="2:65" s="11" customFormat="1" ht="16.5" customHeight="1">
      <c r="B149" s="162"/>
      <c r="C149" s="163"/>
      <c r="D149" s="163"/>
      <c r="E149" s="164" t="s">
        <v>5</v>
      </c>
      <c r="F149" s="255" t="s">
        <v>375</v>
      </c>
      <c r="G149" s="256"/>
      <c r="H149" s="256"/>
      <c r="I149" s="256"/>
      <c r="J149" s="163"/>
      <c r="K149" s="165">
        <v>548.1</v>
      </c>
      <c r="L149" s="163"/>
      <c r="M149" s="163"/>
      <c r="N149" s="163"/>
      <c r="O149" s="163"/>
      <c r="P149" s="163"/>
      <c r="Q149" s="163"/>
      <c r="R149" s="166"/>
      <c r="T149" s="167"/>
      <c r="U149" s="163"/>
      <c r="V149" s="163"/>
      <c r="W149" s="163"/>
      <c r="X149" s="163"/>
      <c r="Y149" s="163"/>
      <c r="Z149" s="163"/>
      <c r="AA149" s="168"/>
      <c r="AT149" s="169" t="s">
        <v>371</v>
      </c>
      <c r="AU149" s="169" t="s">
        <v>130</v>
      </c>
      <c r="AV149" s="11" t="s">
        <v>163</v>
      </c>
      <c r="AW149" s="11" t="s">
        <v>30</v>
      </c>
      <c r="AX149" s="11" t="s">
        <v>80</v>
      </c>
      <c r="AY149" s="169" t="s">
        <v>164</v>
      </c>
    </row>
    <row r="150" spans="2:65" s="1" customFormat="1" ht="16.5" customHeight="1">
      <c r="B150" s="140"/>
      <c r="C150" s="141" t="s">
        <v>349</v>
      </c>
      <c r="D150" s="141" t="s">
        <v>165</v>
      </c>
      <c r="E150" s="142" t="s">
        <v>415</v>
      </c>
      <c r="F150" s="224" t="s">
        <v>416</v>
      </c>
      <c r="G150" s="224"/>
      <c r="H150" s="224"/>
      <c r="I150" s="224"/>
      <c r="J150" s="143" t="s">
        <v>417</v>
      </c>
      <c r="K150" s="144">
        <v>2.5499999999999998</v>
      </c>
      <c r="L150" s="225">
        <v>0</v>
      </c>
      <c r="M150" s="225"/>
      <c r="N150" s="225">
        <f>ROUND(L150*K150,2)</f>
        <v>0</v>
      </c>
      <c r="O150" s="225"/>
      <c r="P150" s="225"/>
      <c r="Q150" s="225"/>
      <c r="R150" s="145"/>
      <c r="T150" s="146" t="s">
        <v>5</v>
      </c>
      <c r="U150" s="43" t="s">
        <v>37</v>
      </c>
      <c r="V150" s="147">
        <v>1.992</v>
      </c>
      <c r="W150" s="147">
        <f>V150*K150</f>
        <v>5.0795999999999992</v>
      </c>
      <c r="X150" s="147">
        <v>0</v>
      </c>
      <c r="Y150" s="147">
        <f>X150*K150</f>
        <v>0</v>
      </c>
      <c r="Z150" s="147">
        <v>0</v>
      </c>
      <c r="AA150" s="148">
        <f>Z150*K150</f>
        <v>0</v>
      </c>
      <c r="AR150" s="21" t="s">
        <v>163</v>
      </c>
      <c r="AT150" s="21" t="s">
        <v>165</v>
      </c>
      <c r="AU150" s="21" t="s">
        <v>130</v>
      </c>
      <c r="AY150" s="21" t="s">
        <v>164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1" t="s">
        <v>80</v>
      </c>
      <c r="BK150" s="149">
        <f>ROUND(L150*K150,2)</f>
        <v>0</v>
      </c>
      <c r="BL150" s="21" t="s">
        <v>163</v>
      </c>
      <c r="BM150" s="21" t="s">
        <v>418</v>
      </c>
    </row>
    <row r="151" spans="2:65" s="10" customFormat="1" ht="16.5" customHeight="1">
      <c r="B151" s="154"/>
      <c r="C151" s="155"/>
      <c r="D151" s="155"/>
      <c r="E151" s="156" t="s">
        <v>5</v>
      </c>
      <c r="F151" s="257" t="s">
        <v>419</v>
      </c>
      <c r="G151" s="258"/>
      <c r="H151" s="258"/>
      <c r="I151" s="258"/>
      <c r="J151" s="155"/>
      <c r="K151" s="157">
        <v>2.5499999999999998</v>
      </c>
      <c r="L151" s="155"/>
      <c r="M151" s="155"/>
      <c r="N151" s="155"/>
      <c r="O151" s="155"/>
      <c r="P151" s="155"/>
      <c r="Q151" s="155"/>
      <c r="R151" s="158"/>
      <c r="T151" s="159"/>
      <c r="U151" s="155"/>
      <c r="V151" s="155"/>
      <c r="W151" s="155"/>
      <c r="X151" s="155"/>
      <c r="Y151" s="155"/>
      <c r="Z151" s="155"/>
      <c r="AA151" s="160"/>
      <c r="AT151" s="161" t="s">
        <v>371</v>
      </c>
      <c r="AU151" s="161" t="s">
        <v>130</v>
      </c>
      <c r="AV151" s="10" t="s">
        <v>130</v>
      </c>
      <c r="AW151" s="10" t="s">
        <v>30</v>
      </c>
      <c r="AX151" s="10" t="s">
        <v>80</v>
      </c>
      <c r="AY151" s="161" t="s">
        <v>164</v>
      </c>
    </row>
    <row r="152" spans="2:65" s="1" customFormat="1" ht="25.5" customHeight="1">
      <c r="B152" s="140"/>
      <c r="C152" s="141" t="s">
        <v>191</v>
      </c>
      <c r="D152" s="141" t="s">
        <v>165</v>
      </c>
      <c r="E152" s="142" t="s">
        <v>420</v>
      </c>
      <c r="F152" s="224" t="s">
        <v>421</v>
      </c>
      <c r="G152" s="224"/>
      <c r="H152" s="224"/>
      <c r="I152" s="224"/>
      <c r="J152" s="143" t="s">
        <v>417</v>
      </c>
      <c r="K152" s="144">
        <v>76.5</v>
      </c>
      <c r="L152" s="225">
        <v>0</v>
      </c>
      <c r="M152" s="225"/>
      <c r="N152" s="225">
        <f>ROUND(L152*K152,2)</f>
        <v>0</v>
      </c>
      <c r="O152" s="225"/>
      <c r="P152" s="225"/>
      <c r="Q152" s="225"/>
      <c r="R152" s="145"/>
      <c r="T152" s="146" t="s">
        <v>5</v>
      </c>
      <c r="U152" s="43" t="s">
        <v>37</v>
      </c>
      <c r="V152" s="147">
        <v>2.1000000000000001E-2</v>
      </c>
      <c r="W152" s="147">
        <f>V152*K152</f>
        <v>1.6065</v>
      </c>
      <c r="X152" s="147">
        <v>0</v>
      </c>
      <c r="Y152" s="147">
        <f>X152*K152</f>
        <v>0</v>
      </c>
      <c r="Z152" s="147">
        <v>0</v>
      </c>
      <c r="AA152" s="148">
        <f>Z152*K152</f>
        <v>0</v>
      </c>
      <c r="AR152" s="21" t="s">
        <v>163</v>
      </c>
      <c r="AT152" s="21" t="s">
        <v>165</v>
      </c>
      <c r="AU152" s="21" t="s">
        <v>130</v>
      </c>
      <c r="AY152" s="21" t="s">
        <v>164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1" t="s">
        <v>80</v>
      </c>
      <c r="BK152" s="149">
        <f>ROUND(L152*K152,2)</f>
        <v>0</v>
      </c>
      <c r="BL152" s="21" t="s">
        <v>163</v>
      </c>
      <c r="BM152" s="21" t="s">
        <v>422</v>
      </c>
    </row>
    <row r="153" spans="2:65" s="10" customFormat="1" ht="16.5" customHeight="1">
      <c r="B153" s="154"/>
      <c r="C153" s="155"/>
      <c r="D153" s="155"/>
      <c r="E153" s="156" t="s">
        <v>5</v>
      </c>
      <c r="F153" s="257" t="s">
        <v>423</v>
      </c>
      <c r="G153" s="258"/>
      <c r="H153" s="258"/>
      <c r="I153" s="258"/>
      <c r="J153" s="155"/>
      <c r="K153" s="157">
        <v>49.65</v>
      </c>
      <c r="L153" s="155"/>
      <c r="M153" s="155"/>
      <c r="N153" s="155"/>
      <c r="O153" s="155"/>
      <c r="P153" s="155"/>
      <c r="Q153" s="155"/>
      <c r="R153" s="158"/>
      <c r="T153" s="159"/>
      <c r="U153" s="155"/>
      <c r="V153" s="155"/>
      <c r="W153" s="155"/>
      <c r="X153" s="155"/>
      <c r="Y153" s="155"/>
      <c r="Z153" s="155"/>
      <c r="AA153" s="160"/>
      <c r="AT153" s="161" t="s">
        <v>371</v>
      </c>
      <c r="AU153" s="161" t="s">
        <v>130</v>
      </c>
      <c r="AV153" s="10" t="s">
        <v>130</v>
      </c>
      <c r="AW153" s="10" t="s">
        <v>30</v>
      </c>
      <c r="AX153" s="10" t="s">
        <v>72</v>
      </c>
      <c r="AY153" s="161" t="s">
        <v>164</v>
      </c>
    </row>
    <row r="154" spans="2:65" s="10" customFormat="1" ht="16.5" customHeight="1">
      <c r="B154" s="154"/>
      <c r="C154" s="155"/>
      <c r="D154" s="155"/>
      <c r="E154" s="156" t="s">
        <v>5</v>
      </c>
      <c r="F154" s="253" t="s">
        <v>424</v>
      </c>
      <c r="G154" s="254"/>
      <c r="H154" s="254"/>
      <c r="I154" s="254"/>
      <c r="J154" s="155"/>
      <c r="K154" s="157">
        <v>26.85</v>
      </c>
      <c r="L154" s="155"/>
      <c r="M154" s="155"/>
      <c r="N154" s="155"/>
      <c r="O154" s="155"/>
      <c r="P154" s="155"/>
      <c r="Q154" s="155"/>
      <c r="R154" s="158"/>
      <c r="T154" s="159"/>
      <c r="U154" s="155"/>
      <c r="V154" s="155"/>
      <c r="W154" s="155"/>
      <c r="X154" s="155"/>
      <c r="Y154" s="155"/>
      <c r="Z154" s="155"/>
      <c r="AA154" s="160"/>
      <c r="AT154" s="161" t="s">
        <v>371</v>
      </c>
      <c r="AU154" s="161" t="s">
        <v>130</v>
      </c>
      <c r="AV154" s="10" t="s">
        <v>130</v>
      </c>
      <c r="AW154" s="10" t="s">
        <v>30</v>
      </c>
      <c r="AX154" s="10" t="s">
        <v>72</v>
      </c>
      <c r="AY154" s="161" t="s">
        <v>164</v>
      </c>
    </row>
    <row r="155" spans="2:65" s="11" customFormat="1" ht="16.5" customHeight="1">
      <c r="B155" s="162"/>
      <c r="C155" s="163"/>
      <c r="D155" s="163"/>
      <c r="E155" s="164" t="s">
        <v>5</v>
      </c>
      <c r="F155" s="255" t="s">
        <v>375</v>
      </c>
      <c r="G155" s="256"/>
      <c r="H155" s="256"/>
      <c r="I155" s="256"/>
      <c r="J155" s="163"/>
      <c r="K155" s="165">
        <v>76.5</v>
      </c>
      <c r="L155" s="163"/>
      <c r="M155" s="163"/>
      <c r="N155" s="163"/>
      <c r="O155" s="163"/>
      <c r="P155" s="163"/>
      <c r="Q155" s="163"/>
      <c r="R155" s="166"/>
      <c r="T155" s="167"/>
      <c r="U155" s="163"/>
      <c r="V155" s="163"/>
      <c r="W155" s="163"/>
      <c r="X155" s="163"/>
      <c r="Y155" s="163"/>
      <c r="Z155" s="163"/>
      <c r="AA155" s="168"/>
      <c r="AT155" s="169" t="s">
        <v>371</v>
      </c>
      <c r="AU155" s="169" t="s">
        <v>130</v>
      </c>
      <c r="AV155" s="11" t="s">
        <v>163</v>
      </c>
      <c r="AW155" s="11" t="s">
        <v>30</v>
      </c>
      <c r="AX155" s="11" t="s">
        <v>80</v>
      </c>
      <c r="AY155" s="169" t="s">
        <v>164</v>
      </c>
    </row>
    <row r="156" spans="2:65" s="1" customFormat="1" ht="25.5" customHeight="1">
      <c r="B156" s="140"/>
      <c r="C156" s="141" t="s">
        <v>425</v>
      </c>
      <c r="D156" s="141" t="s">
        <v>165</v>
      </c>
      <c r="E156" s="142" t="s">
        <v>426</v>
      </c>
      <c r="F156" s="224" t="s">
        <v>427</v>
      </c>
      <c r="G156" s="224"/>
      <c r="H156" s="224"/>
      <c r="I156" s="224"/>
      <c r="J156" s="143" t="s">
        <v>417</v>
      </c>
      <c r="K156" s="144">
        <v>54.6</v>
      </c>
      <c r="L156" s="225">
        <v>0</v>
      </c>
      <c r="M156" s="225"/>
      <c r="N156" s="225">
        <f>ROUND(L156*K156,2)</f>
        <v>0</v>
      </c>
      <c r="O156" s="225"/>
      <c r="P156" s="225"/>
      <c r="Q156" s="225"/>
      <c r="R156" s="145"/>
      <c r="T156" s="146" t="s">
        <v>5</v>
      </c>
      <c r="U156" s="43" t="s">
        <v>37</v>
      </c>
      <c r="V156" s="147">
        <v>0.20300000000000001</v>
      </c>
      <c r="W156" s="147">
        <f>V156*K156</f>
        <v>11.083800000000002</v>
      </c>
      <c r="X156" s="147">
        <v>0</v>
      </c>
      <c r="Y156" s="147">
        <f>X156*K156</f>
        <v>0</v>
      </c>
      <c r="Z156" s="147">
        <v>0</v>
      </c>
      <c r="AA156" s="148">
        <f>Z156*K156</f>
        <v>0</v>
      </c>
      <c r="AR156" s="21" t="s">
        <v>163</v>
      </c>
      <c r="AT156" s="21" t="s">
        <v>165</v>
      </c>
      <c r="AU156" s="21" t="s">
        <v>130</v>
      </c>
      <c r="AY156" s="21" t="s">
        <v>164</v>
      </c>
      <c r="BE156" s="149">
        <f>IF(U156="základní",N156,0)</f>
        <v>0</v>
      </c>
      <c r="BF156" s="149">
        <f>IF(U156="snížená",N156,0)</f>
        <v>0</v>
      </c>
      <c r="BG156" s="149">
        <f>IF(U156="zákl. přenesená",N156,0)</f>
        <v>0</v>
      </c>
      <c r="BH156" s="149">
        <f>IF(U156="sníž. přenesená",N156,0)</f>
        <v>0</v>
      </c>
      <c r="BI156" s="149">
        <f>IF(U156="nulová",N156,0)</f>
        <v>0</v>
      </c>
      <c r="BJ156" s="21" t="s">
        <v>80</v>
      </c>
      <c r="BK156" s="149">
        <f>ROUND(L156*K156,2)</f>
        <v>0</v>
      </c>
      <c r="BL156" s="21" t="s">
        <v>163</v>
      </c>
      <c r="BM156" s="21" t="s">
        <v>428</v>
      </c>
    </row>
    <row r="157" spans="2:65" s="10" customFormat="1" ht="16.5" customHeight="1">
      <c r="B157" s="154"/>
      <c r="C157" s="155"/>
      <c r="D157" s="155"/>
      <c r="E157" s="156" t="s">
        <v>5</v>
      </c>
      <c r="F157" s="257" t="s">
        <v>429</v>
      </c>
      <c r="G157" s="258"/>
      <c r="H157" s="258"/>
      <c r="I157" s="258"/>
      <c r="J157" s="155"/>
      <c r="K157" s="157">
        <v>9.4499999999999993</v>
      </c>
      <c r="L157" s="155"/>
      <c r="M157" s="155"/>
      <c r="N157" s="155"/>
      <c r="O157" s="155"/>
      <c r="P157" s="155"/>
      <c r="Q157" s="155"/>
      <c r="R157" s="158"/>
      <c r="T157" s="159"/>
      <c r="U157" s="155"/>
      <c r="V157" s="155"/>
      <c r="W157" s="155"/>
      <c r="X157" s="155"/>
      <c r="Y157" s="155"/>
      <c r="Z157" s="155"/>
      <c r="AA157" s="160"/>
      <c r="AT157" s="161" t="s">
        <v>371</v>
      </c>
      <c r="AU157" s="161" t="s">
        <v>130</v>
      </c>
      <c r="AV157" s="10" t="s">
        <v>130</v>
      </c>
      <c r="AW157" s="10" t="s">
        <v>30</v>
      </c>
      <c r="AX157" s="10" t="s">
        <v>72</v>
      </c>
      <c r="AY157" s="161" t="s">
        <v>164</v>
      </c>
    </row>
    <row r="158" spans="2:65" s="10" customFormat="1" ht="16.5" customHeight="1">
      <c r="B158" s="154"/>
      <c r="C158" s="155"/>
      <c r="D158" s="155"/>
      <c r="E158" s="156" t="s">
        <v>5</v>
      </c>
      <c r="F158" s="253" t="s">
        <v>430</v>
      </c>
      <c r="G158" s="254"/>
      <c r="H158" s="254"/>
      <c r="I158" s="254"/>
      <c r="J158" s="155"/>
      <c r="K158" s="157">
        <v>16.2</v>
      </c>
      <c r="L158" s="155"/>
      <c r="M158" s="155"/>
      <c r="N158" s="155"/>
      <c r="O158" s="155"/>
      <c r="P158" s="155"/>
      <c r="Q158" s="155"/>
      <c r="R158" s="158"/>
      <c r="T158" s="159"/>
      <c r="U158" s="155"/>
      <c r="V158" s="155"/>
      <c r="W158" s="155"/>
      <c r="X158" s="155"/>
      <c r="Y158" s="155"/>
      <c r="Z158" s="155"/>
      <c r="AA158" s="160"/>
      <c r="AT158" s="161" t="s">
        <v>371</v>
      </c>
      <c r="AU158" s="161" t="s">
        <v>130</v>
      </c>
      <c r="AV158" s="10" t="s">
        <v>130</v>
      </c>
      <c r="AW158" s="10" t="s">
        <v>30</v>
      </c>
      <c r="AX158" s="10" t="s">
        <v>72</v>
      </c>
      <c r="AY158" s="161" t="s">
        <v>164</v>
      </c>
    </row>
    <row r="159" spans="2:65" s="10" customFormat="1" ht="16.5" customHeight="1">
      <c r="B159" s="154"/>
      <c r="C159" s="155"/>
      <c r="D159" s="155"/>
      <c r="E159" s="156" t="s">
        <v>5</v>
      </c>
      <c r="F159" s="253" t="s">
        <v>431</v>
      </c>
      <c r="G159" s="254"/>
      <c r="H159" s="254"/>
      <c r="I159" s="254"/>
      <c r="J159" s="155"/>
      <c r="K159" s="157">
        <v>14.85</v>
      </c>
      <c r="L159" s="155"/>
      <c r="M159" s="155"/>
      <c r="N159" s="155"/>
      <c r="O159" s="155"/>
      <c r="P159" s="155"/>
      <c r="Q159" s="155"/>
      <c r="R159" s="158"/>
      <c r="T159" s="159"/>
      <c r="U159" s="155"/>
      <c r="V159" s="155"/>
      <c r="W159" s="155"/>
      <c r="X159" s="155"/>
      <c r="Y159" s="155"/>
      <c r="Z159" s="155"/>
      <c r="AA159" s="160"/>
      <c r="AT159" s="161" t="s">
        <v>371</v>
      </c>
      <c r="AU159" s="161" t="s">
        <v>130</v>
      </c>
      <c r="AV159" s="10" t="s">
        <v>130</v>
      </c>
      <c r="AW159" s="10" t="s">
        <v>30</v>
      </c>
      <c r="AX159" s="10" t="s">
        <v>72</v>
      </c>
      <c r="AY159" s="161" t="s">
        <v>164</v>
      </c>
    </row>
    <row r="160" spans="2:65" s="10" customFormat="1" ht="16.5" customHeight="1">
      <c r="B160" s="154"/>
      <c r="C160" s="155"/>
      <c r="D160" s="155"/>
      <c r="E160" s="156" t="s">
        <v>5</v>
      </c>
      <c r="F160" s="253" t="s">
        <v>432</v>
      </c>
      <c r="G160" s="254"/>
      <c r="H160" s="254"/>
      <c r="I160" s="254"/>
      <c r="J160" s="155"/>
      <c r="K160" s="157">
        <v>14.1</v>
      </c>
      <c r="L160" s="155"/>
      <c r="M160" s="155"/>
      <c r="N160" s="155"/>
      <c r="O160" s="155"/>
      <c r="P160" s="155"/>
      <c r="Q160" s="155"/>
      <c r="R160" s="158"/>
      <c r="T160" s="159"/>
      <c r="U160" s="155"/>
      <c r="V160" s="155"/>
      <c r="W160" s="155"/>
      <c r="X160" s="155"/>
      <c r="Y160" s="155"/>
      <c r="Z160" s="155"/>
      <c r="AA160" s="160"/>
      <c r="AT160" s="161" t="s">
        <v>371</v>
      </c>
      <c r="AU160" s="161" t="s">
        <v>130</v>
      </c>
      <c r="AV160" s="10" t="s">
        <v>130</v>
      </c>
      <c r="AW160" s="10" t="s">
        <v>30</v>
      </c>
      <c r="AX160" s="10" t="s">
        <v>72</v>
      </c>
      <c r="AY160" s="161" t="s">
        <v>164</v>
      </c>
    </row>
    <row r="161" spans="2:65" s="11" customFormat="1" ht="16.5" customHeight="1">
      <c r="B161" s="162"/>
      <c r="C161" s="163"/>
      <c r="D161" s="163"/>
      <c r="E161" s="164" t="s">
        <v>5</v>
      </c>
      <c r="F161" s="255" t="s">
        <v>375</v>
      </c>
      <c r="G161" s="256"/>
      <c r="H161" s="256"/>
      <c r="I161" s="256"/>
      <c r="J161" s="163"/>
      <c r="K161" s="165">
        <v>54.6</v>
      </c>
      <c r="L161" s="163"/>
      <c r="M161" s="163"/>
      <c r="N161" s="163"/>
      <c r="O161" s="163"/>
      <c r="P161" s="163"/>
      <c r="Q161" s="163"/>
      <c r="R161" s="166"/>
      <c r="T161" s="167"/>
      <c r="U161" s="163"/>
      <c r="V161" s="163"/>
      <c r="W161" s="163"/>
      <c r="X161" s="163"/>
      <c r="Y161" s="163"/>
      <c r="Z161" s="163"/>
      <c r="AA161" s="168"/>
      <c r="AT161" s="169" t="s">
        <v>371</v>
      </c>
      <c r="AU161" s="169" t="s">
        <v>130</v>
      </c>
      <c r="AV161" s="11" t="s">
        <v>163</v>
      </c>
      <c r="AW161" s="11" t="s">
        <v>30</v>
      </c>
      <c r="AX161" s="11" t="s">
        <v>80</v>
      </c>
      <c r="AY161" s="169" t="s">
        <v>164</v>
      </c>
    </row>
    <row r="162" spans="2:65" s="1" customFormat="1" ht="25.5" customHeight="1">
      <c r="B162" s="140"/>
      <c r="C162" s="141" t="s">
        <v>302</v>
      </c>
      <c r="D162" s="141" t="s">
        <v>165</v>
      </c>
      <c r="E162" s="142" t="s">
        <v>433</v>
      </c>
      <c r="F162" s="224" t="s">
        <v>434</v>
      </c>
      <c r="G162" s="224"/>
      <c r="H162" s="224"/>
      <c r="I162" s="224"/>
      <c r="J162" s="143" t="s">
        <v>417</v>
      </c>
      <c r="K162" s="144">
        <v>18.399999999999999</v>
      </c>
      <c r="L162" s="225">
        <v>0</v>
      </c>
      <c r="M162" s="225"/>
      <c r="N162" s="225">
        <f>ROUND(L162*K162,2)</f>
        <v>0</v>
      </c>
      <c r="O162" s="225"/>
      <c r="P162" s="225"/>
      <c r="Q162" s="225"/>
      <c r="R162" s="145"/>
      <c r="T162" s="146" t="s">
        <v>5</v>
      </c>
      <c r="U162" s="43" t="s">
        <v>37</v>
      </c>
      <c r="V162" s="147">
        <v>0.433</v>
      </c>
      <c r="W162" s="147">
        <f>V162*K162</f>
        <v>7.9671999999999992</v>
      </c>
      <c r="X162" s="147">
        <v>0</v>
      </c>
      <c r="Y162" s="147">
        <f>X162*K162</f>
        <v>0</v>
      </c>
      <c r="Z162" s="147">
        <v>0</v>
      </c>
      <c r="AA162" s="148">
        <f>Z162*K162</f>
        <v>0</v>
      </c>
      <c r="AR162" s="21" t="s">
        <v>163</v>
      </c>
      <c r="AT162" s="21" t="s">
        <v>165</v>
      </c>
      <c r="AU162" s="21" t="s">
        <v>130</v>
      </c>
      <c r="AY162" s="21" t="s">
        <v>164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1" t="s">
        <v>80</v>
      </c>
      <c r="BK162" s="149">
        <f>ROUND(L162*K162,2)</f>
        <v>0</v>
      </c>
      <c r="BL162" s="21" t="s">
        <v>163</v>
      </c>
      <c r="BM162" s="21" t="s">
        <v>435</v>
      </c>
    </row>
    <row r="163" spans="2:65" s="10" customFormat="1" ht="16.5" customHeight="1">
      <c r="B163" s="154"/>
      <c r="C163" s="155"/>
      <c r="D163" s="155"/>
      <c r="E163" s="156" t="s">
        <v>5</v>
      </c>
      <c r="F163" s="257" t="s">
        <v>436</v>
      </c>
      <c r="G163" s="258"/>
      <c r="H163" s="258"/>
      <c r="I163" s="258"/>
      <c r="J163" s="155"/>
      <c r="K163" s="157">
        <v>18.399999999999999</v>
      </c>
      <c r="L163" s="155"/>
      <c r="M163" s="155"/>
      <c r="N163" s="155"/>
      <c r="O163" s="155"/>
      <c r="P163" s="155"/>
      <c r="Q163" s="155"/>
      <c r="R163" s="158"/>
      <c r="T163" s="159"/>
      <c r="U163" s="155"/>
      <c r="V163" s="155"/>
      <c r="W163" s="155"/>
      <c r="X163" s="155"/>
      <c r="Y163" s="155"/>
      <c r="Z163" s="155"/>
      <c r="AA163" s="160"/>
      <c r="AT163" s="161" t="s">
        <v>371</v>
      </c>
      <c r="AU163" s="161" t="s">
        <v>130</v>
      </c>
      <c r="AV163" s="10" t="s">
        <v>130</v>
      </c>
      <c r="AW163" s="10" t="s">
        <v>30</v>
      </c>
      <c r="AX163" s="10" t="s">
        <v>80</v>
      </c>
      <c r="AY163" s="161" t="s">
        <v>164</v>
      </c>
    </row>
    <row r="164" spans="2:65" s="1" customFormat="1" ht="25.5" customHeight="1">
      <c r="B164" s="140"/>
      <c r="C164" s="141" t="s">
        <v>306</v>
      </c>
      <c r="D164" s="141" t="s">
        <v>165</v>
      </c>
      <c r="E164" s="142" t="s">
        <v>437</v>
      </c>
      <c r="F164" s="224" t="s">
        <v>438</v>
      </c>
      <c r="G164" s="224"/>
      <c r="H164" s="224"/>
      <c r="I164" s="224"/>
      <c r="J164" s="143" t="s">
        <v>417</v>
      </c>
      <c r="K164" s="144">
        <v>25.65</v>
      </c>
      <c r="L164" s="225">
        <v>0</v>
      </c>
      <c r="M164" s="225"/>
      <c r="N164" s="225">
        <f>ROUND(L164*K164,2)</f>
        <v>0</v>
      </c>
      <c r="O164" s="225"/>
      <c r="P164" s="225"/>
      <c r="Q164" s="225"/>
      <c r="R164" s="145"/>
      <c r="T164" s="146" t="s">
        <v>5</v>
      </c>
      <c r="U164" s="43" t="s">
        <v>37</v>
      </c>
      <c r="V164" s="147">
        <v>4.4999999999999998E-2</v>
      </c>
      <c r="W164" s="147">
        <f>V164*K164</f>
        <v>1.15425</v>
      </c>
      <c r="X164" s="147">
        <v>0</v>
      </c>
      <c r="Y164" s="147">
        <f>X164*K164</f>
        <v>0</v>
      </c>
      <c r="Z164" s="147">
        <v>0</v>
      </c>
      <c r="AA164" s="148">
        <f>Z164*K164</f>
        <v>0</v>
      </c>
      <c r="AR164" s="21" t="s">
        <v>163</v>
      </c>
      <c r="AT164" s="21" t="s">
        <v>165</v>
      </c>
      <c r="AU164" s="21" t="s">
        <v>130</v>
      </c>
      <c r="AY164" s="21" t="s">
        <v>164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1" t="s">
        <v>80</v>
      </c>
      <c r="BK164" s="149">
        <f>ROUND(L164*K164,2)</f>
        <v>0</v>
      </c>
      <c r="BL164" s="21" t="s">
        <v>163</v>
      </c>
      <c r="BM164" s="21" t="s">
        <v>439</v>
      </c>
    </row>
    <row r="165" spans="2:65" s="10" customFormat="1" ht="16.5" customHeight="1">
      <c r="B165" s="154"/>
      <c r="C165" s="155"/>
      <c r="D165" s="155"/>
      <c r="E165" s="156" t="s">
        <v>5</v>
      </c>
      <c r="F165" s="257" t="s">
        <v>440</v>
      </c>
      <c r="G165" s="258"/>
      <c r="H165" s="258"/>
      <c r="I165" s="258"/>
      <c r="J165" s="155"/>
      <c r="K165" s="157">
        <v>9.4499999999999993</v>
      </c>
      <c r="L165" s="155"/>
      <c r="M165" s="155"/>
      <c r="N165" s="155"/>
      <c r="O165" s="155"/>
      <c r="P165" s="155"/>
      <c r="Q165" s="155"/>
      <c r="R165" s="158"/>
      <c r="T165" s="159"/>
      <c r="U165" s="155"/>
      <c r="V165" s="155"/>
      <c r="W165" s="155"/>
      <c r="X165" s="155"/>
      <c r="Y165" s="155"/>
      <c r="Z165" s="155"/>
      <c r="AA165" s="160"/>
      <c r="AT165" s="161" t="s">
        <v>371</v>
      </c>
      <c r="AU165" s="161" t="s">
        <v>130</v>
      </c>
      <c r="AV165" s="10" t="s">
        <v>130</v>
      </c>
      <c r="AW165" s="10" t="s">
        <v>30</v>
      </c>
      <c r="AX165" s="10" t="s">
        <v>72</v>
      </c>
      <c r="AY165" s="161" t="s">
        <v>164</v>
      </c>
    </row>
    <row r="166" spans="2:65" s="10" customFormat="1" ht="16.5" customHeight="1">
      <c r="B166" s="154"/>
      <c r="C166" s="155"/>
      <c r="D166" s="155"/>
      <c r="E166" s="156" t="s">
        <v>5</v>
      </c>
      <c r="F166" s="253" t="s">
        <v>441</v>
      </c>
      <c r="G166" s="254"/>
      <c r="H166" s="254"/>
      <c r="I166" s="254"/>
      <c r="J166" s="155"/>
      <c r="K166" s="157">
        <v>16.2</v>
      </c>
      <c r="L166" s="155"/>
      <c r="M166" s="155"/>
      <c r="N166" s="155"/>
      <c r="O166" s="155"/>
      <c r="P166" s="155"/>
      <c r="Q166" s="155"/>
      <c r="R166" s="158"/>
      <c r="T166" s="159"/>
      <c r="U166" s="155"/>
      <c r="V166" s="155"/>
      <c r="W166" s="155"/>
      <c r="X166" s="155"/>
      <c r="Y166" s="155"/>
      <c r="Z166" s="155"/>
      <c r="AA166" s="160"/>
      <c r="AT166" s="161" t="s">
        <v>371</v>
      </c>
      <c r="AU166" s="161" t="s">
        <v>130</v>
      </c>
      <c r="AV166" s="10" t="s">
        <v>130</v>
      </c>
      <c r="AW166" s="10" t="s">
        <v>30</v>
      </c>
      <c r="AX166" s="10" t="s">
        <v>72</v>
      </c>
      <c r="AY166" s="161" t="s">
        <v>164</v>
      </c>
    </row>
    <row r="167" spans="2:65" s="11" customFormat="1" ht="16.5" customHeight="1">
      <c r="B167" s="162"/>
      <c r="C167" s="163"/>
      <c r="D167" s="163"/>
      <c r="E167" s="164" t="s">
        <v>5</v>
      </c>
      <c r="F167" s="255" t="s">
        <v>375</v>
      </c>
      <c r="G167" s="256"/>
      <c r="H167" s="256"/>
      <c r="I167" s="256"/>
      <c r="J167" s="163"/>
      <c r="K167" s="165">
        <v>25.65</v>
      </c>
      <c r="L167" s="163"/>
      <c r="M167" s="163"/>
      <c r="N167" s="163"/>
      <c r="O167" s="163"/>
      <c r="P167" s="163"/>
      <c r="Q167" s="163"/>
      <c r="R167" s="166"/>
      <c r="T167" s="167"/>
      <c r="U167" s="163"/>
      <c r="V167" s="163"/>
      <c r="W167" s="163"/>
      <c r="X167" s="163"/>
      <c r="Y167" s="163"/>
      <c r="Z167" s="163"/>
      <c r="AA167" s="168"/>
      <c r="AT167" s="169" t="s">
        <v>371</v>
      </c>
      <c r="AU167" s="169" t="s">
        <v>130</v>
      </c>
      <c r="AV167" s="11" t="s">
        <v>163</v>
      </c>
      <c r="AW167" s="11" t="s">
        <v>30</v>
      </c>
      <c r="AX167" s="11" t="s">
        <v>80</v>
      </c>
      <c r="AY167" s="169" t="s">
        <v>164</v>
      </c>
    </row>
    <row r="168" spans="2:65" s="1" customFormat="1" ht="16.5" customHeight="1">
      <c r="B168" s="140"/>
      <c r="C168" s="141" t="s">
        <v>442</v>
      </c>
      <c r="D168" s="141" t="s">
        <v>165</v>
      </c>
      <c r="E168" s="142" t="s">
        <v>443</v>
      </c>
      <c r="F168" s="224" t="s">
        <v>444</v>
      </c>
      <c r="G168" s="224"/>
      <c r="H168" s="224"/>
      <c r="I168" s="224"/>
      <c r="J168" s="143" t="s">
        <v>417</v>
      </c>
      <c r="K168" s="144">
        <v>65.95</v>
      </c>
      <c r="L168" s="225">
        <v>0</v>
      </c>
      <c r="M168" s="225"/>
      <c r="N168" s="225">
        <f>ROUND(L168*K168,2)</f>
        <v>0</v>
      </c>
      <c r="O168" s="225"/>
      <c r="P168" s="225"/>
      <c r="Q168" s="225"/>
      <c r="R168" s="145"/>
      <c r="T168" s="146" t="s">
        <v>5</v>
      </c>
      <c r="U168" s="43" t="s">
        <v>37</v>
      </c>
      <c r="V168" s="147">
        <v>8.9999999999999993E-3</v>
      </c>
      <c r="W168" s="147">
        <f>V168*K168</f>
        <v>0.59355000000000002</v>
      </c>
      <c r="X168" s="147">
        <v>0</v>
      </c>
      <c r="Y168" s="147">
        <f>X168*K168</f>
        <v>0</v>
      </c>
      <c r="Z168" s="147">
        <v>0</v>
      </c>
      <c r="AA168" s="148">
        <f>Z168*K168</f>
        <v>0</v>
      </c>
      <c r="AR168" s="21" t="s">
        <v>163</v>
      </c>
      <c r="AT168" s="21" t="s">
        <v>165</v>
      </c>
      <c r="AU168" s="21" t="s">
        <v>130</v>
      </c>
      <c r="AY168" s="21" t="s">
        <v>164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1" t="s">
        <v>80</v>
      </c>
      <c r="BK168" s="149">
        <f>ROUND(L168*K168,2)</f>
        <v>0</v>
      </c>
      <c r="BL168" s="21" t="s">
        <v>163</v>
      </c>
      <c r="BM168" s="21" t="s">
        <v>445</v>
      </c>
    </row>
    <row r="169" spans="2:65" s="10" customFormat="1" ht="25.5" customHeight="1">
      <c r="B169" s="154"/>
      <c r="C169" s="155"/>
      <c r="D169" s="155"/>
      <c r="E169" s="156" t="s">
        <v>5</v>
      </c>
      <c r="F169" s="257" t="s">
        <v>446</v>
      </c>
      <c r="G169" s="258"/>
      <c r="H169" s="258"/>
      <c r="I169" s="258"/>
      <c r="J169" s="155"/>
      <c r="K169" s="157">
        <v>34.799999999999997</v>
      </c>
      <c r="L169" s="155"/>
      <c r="M169" s="155"/>
      <c r="N169" s="155"/>
      <c r="O169" s="155"/>
      <c r="P169" s="155"/>
      <c r="Q169" s="155"/>
      <c r="R169" s="158"/>
      <c r="T169" s="159"/>
      <c r="U169" s="155"/>
      <c r="V169" s="155"/>
      <c r="W169" s="155"/>
      <c r="X169" s="155"/>
      <c r="Y169" s="155"/>
      <c r="Z169" s="155"/>
      <c r="AA169" s="160"/>
      <c r="AT169" s="161" t="s">
        <v>371</v>
      </c>
      <c r="AU169" s="161" t="s">
        <v>130</v>
      </c>
      <c r="AV169" s="10" t="s">
        <v>130</v>
      </c>
      <c r="AW169" s="10" t="s">
        <v>30</v>
      </c>
      <c r="AX169" s="10" t="s">
        <v>72</v>
      </c>
      <c r="AY169" s="161" t="s">
        <v>164</v>
      </c>
    </row>
    <row r="170" spans="2:65" s="10" customFormat="1" ht="25.5" customHeight="1">
      <c r="B170" s="154"/>
      <c r="C170" s="155"/>
      <c r="D170" s="155"/>
      <c r="E170" s="156" t="s">
        <v>5</v>
      </c>
      <c r="F170" s="253" t="s">
        <v>447</v>
      </c>
      <c r="G170" s="254"/>
      <c r="H170" s="254"/>
      <c r="I170" s="254"/>
      <c r="J170" s="155"/>
      <c r="K170" s="157">
        <v>12.75</v>
      </c>
      <c r="L170" s="155"/>
      <c r="M170" s="155"/>
      <c r="N170" s="155"/>
      <c r="O170" s="155"/>
      <c r="P170" s="155"/>
      <c r="Q170" s="155"/>
      <c r="R170" s="158"/>
      <c r="T170" s="159"/>
      <c r="U170" s="155"/>
      <c r="V170" s="155"/>
      <c r="W170" s="155"/>
      <c r="X170" s="155"/>
      <c r="Y170" s="155"/>
      <c r="Z170" s="155"/>
      <c r="AA170" s="160"/>
      <c r="AT170" s="161" t="s">
        <v>371</v>
      </c>
      <c r="AU170" s="161" t="s">
        <v>130</v>
      </c>
      <c r="AV170" s="10" t="s">
        <v>130</v>
      </c>
      <c r="AW170" s="10" t="s">
        <v>30</v>
      </c>
      <c r="AX170" s="10" t="s">
        <v>72</v>
      </c>
      <c r="AY170" s="161" t="s">
        <v>164</v>
      </c>
    </row>
    <row r="171" spans="2:65" s="10" customFormat="1" ht="25.5" customHeight="1">
      <c r="B171" s="154"/>
      <c r="C171" s="155"/>
      <c r="D171" s="155"/>
      <c r="E171" s="156" t="s">
        <v>5</v>
      </c>
      <c r="F171" s="253" t="s">
        <v>448</v>
      </c>
      <c r="G171" s="254"/>
      <c r="H171" s="254"/>
      <c r="I171" s="254"/>
      <c r="J171" s="155"/>
      <c r="K171" s="157">
        <v>18.399999999999999</v>
      </c>
      <c r="L171" s="155"/>
      <c r="M171" s="155"/>
      <c r="N171" s="155"/>
      <c r="O171" s="155"/>
      <c r="P171" s="155"/>
      <c r="Q171" s="155"/>
      <c r="R171" s="158"/>
      <c r="T171" s="159"/>
      <c r="U171" s="155"/>
      <c r="V171" s="155"/>
      <c r="W171" s="155"/>
      <c r="X171" s="155"/>
      <c r="Y171" s="155"/>
      <c r="Z171" s="155"/>
      <c r="AA171" s="160"/>
      <c r="AT171" s="161" t="s">
        <v>371</v>
      </c>
      <c r="AU171" s="161" t="s">
        <v>130</v>
      </c>
      <c r="AV171" s="10" t="s">
        <v>130</v>
      </c>
      <c r="AW171" s="10" t="s">
        <v>30</v>
      </c>
      <c r="AX171" s="10" t="s">
        <v>72</v>
      </c>
      <c r="AY171" s="161" t="s">
        <v>164</v>
      </c>
    </row>
    <row r="172" spans="2:65" s="11" customFormat="1" ht="16.5" customHeight="1">
      <c r="B172" s="162"/>
      <c r="C172" s="163"/>
      <c r="D172" s="163"/>
      <c r="E172" s="164" t="s">
        <v>5</v>
      </c>
      <c r="F172" s="255" t="s">
        <v>375</v>
      </c>
      <c r="G172" s="256"/>
      <c r="H172" s="256"/>
      <c r="I172" s="256"/>
      <c r="J172" s="163"/>
      <c r="K172" s="165">
        <v>65.95</v>
      </c>
      <c r="L172" s="163"/>
      <c r="M172" s="163"/>
      <c r="N172" s="163"/>
      <c r="O172" s="163"/>
      <c r="P172" s="163"/>
      <c r="Q172" s="163"/>
      <c r="R172" s="166"/>
      <c r="T172" s="167"/>
      <c r="U172" s="163"/>
      <c r="V172" s="163"/>
      <c r="W172" s="163"/>
      <c r="X172" s="163"/>
      <c r="Y172" s="163"/>
      <c r="Z172" s="163"/>
      <c r="AA172" s="168"/>
      <c r="AT172" s="169" t="s">
        <v>371</v>
      </c>
      <c r="AU172" s="169" t="s">
        <v>130</v>
      </c>
      <c r="AV172" s="11" t="s">
        <v>163</v>
      </c>
      <c r="AW172" s="11" t="s">
        <v>30</v>
      </c>
      <c r="AX172" s="11" t="s">
        <v>80</v>
      </c>
      <c r="AY172" s="169" t="s">
        <v>164</v>
      </c>
    </row>
    <row r="173" spans="2:65" s="1" customFormat="1" ht="38.25" customHeight="1">
      <c r="B173" s="140"/>
      <c r="C173" s="141" t="s">
        <v>200</v>
      </c>
      <c r="D173" s="141" t="s">
        <v>165</v>
      </c>
      <c r="E173" s="142" t="s">
        <v>449</v>
      </c>
      <c r="F173" s="224" t="s">
        <v>450</v>
      </c>
      <c r="G173" s="224"/>
      <c r="H173" s="224"/>
      <c r="I173" s="224"/>
      <c r="J173" s="143" t="s">
        <v>368</v>
      </c>
      <c r="K173" s="144">
        <v>193</v>
      </c>
      <c r="L173" s="225">
        <v>0</v>
      </c>
      <c r="M173" s="225"/>
      <c r="N173" s="225">
        <f>ROUND(L173*K173,2)</f>
        <v>0</v>
      </c>
      <c r="O173" s="225"/>
      <c r="P173" s="225"/>
      <c r="Q173" s="225"/>
      <c r="R173" s="145"/>
      <c r="T173" s="146" t="s">
        <v>5</v>
      </c>
      <c r="U173" s="43" t="s">
        <v>37</v>
      </c>
      <c r="V173" s="147">
        <v>0.17699999999999999</v>
      </c>
      <c r="W173" s="147">
        <f>V173*K173</f>
        <v>34.161000000000001</v>
      </c>
      <c r="X173" s="147">
        <v>0</v>
      </c>
      <c r="Y173" s="147">
        <f>X173*K173</f>
        <v>0</v>
      </c>
      <c r="Z173" s="147">
        <v>0</v>
      </c>
      <c r="AA173" s="148">
        <f>Z173*K173</f>
        <v>0</v>
      </c>
      <c r="AR173" s="21" t="s">
        <v>163</v>
      </c>
      <c r="AT173" s="21" t="s">
        <v>165</v>
      </c>
      <c r="AU173" s="21" t="s">
        <v>130</v>
      </c>
      <c r="AY173" s="21" t="s">
        <v>164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1" t="s">
        <v>80</v>
      </c>
      <c r="BK173" s="149">
        <f>ROUND(L173*K173,2)</f>
        <v>0</v>
      </c>
      <c r="BL173" s="21" t="s">
        <v>163</v>
      </c>
      <c r="BM173" s="21" t="s">
        <v>451</v>
      </c>
    </row>
    <row r="174" spans="2:65" s="10" customFormat="1" ht="16.5" customHeight="1">
      <c r="B174" s="154"/>
      <c r="C174" s="155"/>
      <c r="D174" s="155"/>
      <c r="E174" s="156" t="s">
        <v>5</v>
      </c>
      <c r="F174" s="257" t="s">
        <v>452</v>
      </c>
      <c r="G174" s="258"/>
      <c r="H174" s="258"/>
      <c r="I174" s="258"/>
      <c r="J174" s="155"/>
      <c r="K174" s="157">
        <v>99</v>
      </c>
      <c r="L174" s="155"/>
      <c r="M174" s="155"/>
      <c r="N174" s="155"/>
      <c r="O174" s="155"/>
      <c r="P174" s="155"/>
      <c r="Q174" s="155"/>
      <c r="R174" s="158"/>
      <c r="T174" s="159"/>
      <c r="U174" s="155"/>
      <c r="V174" s="155"/>
      <c r="W174" s="155"/>
      <c r="X174" s="155"/>
      <c r="Y174" s="155"/>
      <c r="Z174" s="155"/>
      <c r="AA174" s="160"/>
      <c r="AT174" s="161" t="s">
        <v>371</v>
      </c>
      <c r="AU174" s="161" t="s">
        <v>130</v>
      </c>
      <c r="AV174" s="10" t="s">
        <v>130</v>
      </c>
      <c r="AW174" s="10" t="s">
        <v>30</v>
      </c>
      <c r="AX174" s="10" t="s">
        <v>72</v>
      </c>
      <c r="AY174" s="161" t="s">
        <v>164</v>
      </c>
    </row>
    <row r="175" spans="2:65" s="10" customFormat="1" ht="16.5" customHeight="1">
      <c r="B175" s="154"/>
      <c r="C175" s="155"/>
      <c r="D175" s="155"/>
      <c r="E175" s="156" t="s">
        <v>5</v>
      </c>
      <c r="F175" s="253" t="s">
        <v>453</v>
      </c>
      <c r="G175" s="254"/>
      <c r="H175" s="254"/>
      <c r="I175" s="254"/>
      <c r="J175" s="155"/>
      <c r="K175" s="157">
        <v>94</v>
      </c>
      <c r="L175" s="155"/>
      <c r="M175" s="155"/>
      <c r="N175" s="155"/>
      <c r="O175" s="155"/>
      <c r="P175" s="155"/>
      <c r="Q175" s="155"/>
      <c r="R175" s="158"/>
      <c r="T175" s="159"/>
      <c r="U175" s="155"/>
      <c r="V175" s="155"/>
      <c r="W175" s="155"/>
      <c r="X175" s="155"/>
      <c r="Y175" s="155"/>
      <c r="Z175" s="155"/>
      <c r="AA175" s="160"/>
      <c r="AT175" s="161" t="s">
        <v>371</v>
      </c>
      <c r="AU175" s="161" t="s">
        <v>130</v>
      </c>
      <c r="AV175" s="10" t="s">
        <v>130</v>
      </c>
      <c r="AW175" s="10" t="s">
        <v>30</v>
      </c>
      <c r="AX175" s="10" t="s">
        <v>72</v>
      </c>
      <c r="AY175" s="161" t="s">
        <v>164</v>
      </c>
    </row>
    <row r="176" spans="2:65" s="11" customFormat="1" ht="16.5" customHeight="1">
      <c r="B176" s="162"/>
      <c r="C176" s="163"/>
      <c r="D176" s="163"/>
      <c r="E176" s="164" t="s">
        <v>5</v>
      </c>
      <c r="F176" s="255" t="s">
        <v>375</v>
      </c>
      <c r="G176" s="256"/>
      <c r="H176" s="256"/>
      <c r="I176" s="256"/>
      <c r="J176" s="163"/>
      <c r="K176" s="165">
        <v>193</v>
      </c>
      <c r="L176" s="163"/>
      <c r="M176" s="163"/>
      <c r="N176" s="163"/>
      <c r="O176" s="163"/>
      <c r="P176" s="163"/>
      <c r="Q176" s="163"/>
      <c r="R176" s="166"/>
      <c r="T176" s="167"/>
      <c r="U176" s="163"/>
      <c r="V176" s="163"/>
      <c r="W176" s="163"/>
      <c r="X176" s="163"/>
      <c r="Y176" s="163"/>
      <c r="Z176" s="163"/>
      <c r="AA176" s="168"/>
      <c r="AT176" s="169" t="s">
        <v>371</v>
      </c>
      <c r="AU176" s="169" t="s">
        <v>130</v>
      </c>
      <c r="AV176" s="11" t="s">
        <v>163</v>
      </c>
      <c r="AW176" s="11" t="s">
        <v>30</v>
      </c>
      <c r="AX176" s="11" t="s">
        <v>80</v>
      </c>
      <c r="AY176" s="169" t="s">
        <v>164</v>
      </c>
    </row>
    <row r="177" spans="2:65" s="1" customFormat="1" ht="25.5" customHeight="1">
      <c r="B177" s="140"/>
      <c r="C177" s="141" t="s">
        <v>315</v>
      </c>
      <c r="D177" s="141" t="s">
        <v>165</v>
      </c>
      <c r="E177" s="142" t="s">
        <v>454</v>
      </c>
      <c r="F177" s="224" t="s">
        <v>455</v>
      </c>
      <c r="G177" s="224"/>
      <c r="H177" s="224"/>
      <c r="I177" s="224"/>
      <c r="J177" s="143" t="s">
        <v>368</v>
      </c>
      <c r="K177" s="144">
        <v>3046</v>
      </c>
      <c r="L177" s="225">
        <v>0</v>
      </c>
      <c r="M177" s="225"/>
      <c r="N177" s="225">
        <f>ROUND(L177*K177,2)</f>
        <v>0</v>
      </c>
      <c r="O177" s="225"/>
      <c r="P177" s="225"/>
      <c r="Q177" s="225"/>
      <c r="R177" s="145"/>
      <c r="T177" s="146" t="s">
        <v>5</v>
      </c>
      <c r="U177" s="43" t="s">
        <v>37</v>
      </c>
      <c r="V177" s="147">
        <v>1.7999999999999999E-2</v>
      </c>
      <c r="W177" s="147">
        <f>V177*K177</f>
        <v>54.827999999999996</v>
      </c>
      <c r="X177" s="147">
        <v>0</v>
      </c>
      <c r="Y177" s="147">
        <f>X177*K177</f>
        <v>0</v>
      </c>
      <c r="Z177" s="147">
        <v>0</v>
      </c>
      <c r="AA177" s="148">
        <f>Z177*K177</f>
        <v>0</v>
      </c>
      <c r="AR177" s="21" t="s">
        <v>163</v>
      </c>
      <c r="AT177" s="21" t="s">
        <v>165</v>
      </c>
      <c r="AU177" s="21" t="s">
        <v>130</v>
      </c>
      <c r="AY177" s="21" t="s">
        <v>164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1" t="s">
        <v>80</v>
      </c>
      <c r="BK177" s="149">
        <f>ROUND(L177*K177,2)</f>
        <v>0</v>
      </c>
      <c r="BL177" s="21" t="s">
        <v>163</v>
      </c>
      <c r="BM177" s="21" t="s">
        <v>456</v>
      </c>
    </row>
    <row r="178" spans="2:65" s="10" customFormat="1" ht="16.5" customHeight="1">
      <c r="B178" s="154"/>
      <c r="C178" s="155"/>
      <c r="D178" s="155"/>
      <c r="E178" s="156" t="s">
        <v>5</v>
      </c>
      <c r="F178" s="257" t="s">
        <v>457</v>
      </c>
      <c r="G178" s="258"/>
      <c r="H178" s="258"/>
      <c r="I178" s="258"/>
      <c r="J178" s="155"/>
      <c r="K178" s="157">
        <v>3046</v>
      </c>
      <c r="L178" s="155"/>
      <c r="M178" s="155"/>
      <c r="N178" s="155"/>
      <c r="O178" s="155"/>
      <c r="P178" s="155"/>
      <c r="Q178" s="155"/>
      <c r="R178" s="158"/>
      <c r="T178" s="159"/>
      <c r="U178" s="155"/>
      <c r="V178" s="155"/>
      <c r="W178" s="155"/>
      <c r="X178" s="155"/>
      <c r="Y178" s="155"/>
      <c r="Z178" s="155"/>
      <c r="AA178" s="160"/>
      <c r="AT178" s="161" t="s">
        <v>371</v>
      </c>
      <c r="AU178" s="161" t="s">
        <v>130</v>
      </c>
      <c r="AV178" s="10" t="s">
        <v>130</v>
      </c>
      <c r="AW178" s="10" t="s">
        <v>30</v>
      </c>
      <c r="AX178" s="10" t="s">
        <v>80</v>
      </c>
      <c r="AY178" s="161" t="s">
        <v>164</v>
      </c>
    </row>
    <row r="179" spans="2:65" s="9" customFormat="1" ht="29.85" customHeight="1">
      <c r="B179" s="129"/>
      <c r="C179" s="130"/>
      <c r="D179" s="139" t="s">
        <v>360</v>
      </c>
      <c r="E179" s="139"/>
      <c r="F179" s="139"/>
      <c r="G179" s="139"/>
      <c r="H179" s="139"/>
      <c r="I179" s="139"/>
      <c r="J179" s="139"/>
      <c r="K179" s="139"/>
      <c r="L179" s="139"/>
      <c r="M179" s="139"/>
      <c r="N179" s="230">
        <f>BK179</f>
        <v>0</v>
      </c>
      <c r="O179" s="231"/>
      <c r="P179" s="231"/>
      <c r="Q179" s="231"/>
      <c r="R179" s="132"/>
      <c r="T179" s="133"/>
      <c r="U179" s="130"/>
      <c r="V179" s="130"/>
      <c r="W179" s="134">
        <f>SUM(W180:W181)</f>
        <v>0.18823999999999999</v>
      </c>
      <c r="X179" s="130"/>
      <c r="Y179" s="134">
        <f>SUM(Y180:Y181)</f>
        <v>0</v>
      </c>
      <c r="Z179" s="130"/>
      <c r="AA179" s="135">
        <f>SUM(AA180:AA181)</f>
        <v>0</v>
      </c>
      <c r="AR179" s="136" t="s">
        <v>80</v>
      </c>
      <c r="AT179" s="137" t="s">
        <v>71</v>
      </c>
      <c r="AU179" s="137" t="s">
        <v>80</v>
      </c>
      <c r="AY179" s="136" t="s">
        <v>164</v>
      </c>
      <c r="BK179" s="138">
        <f>SUM(BK180:BK181)</f>
        <v>0</v>
      </c>
    </row>
    <row r="180" spans="2:65" s="1" customFormat="1" ht="25.5" customHeight="1">
      <c r="B180" s="140"/>
      <c r="C180" s="141" t="s">
        <v>458</v>
      </c>
      <c r="D180" s="141" t="s">
        <v>165</v>
      </c>
      <c r="E180" s="142" t="s">
        <v>459</v>
      </c>
      <c r="F180" s="224" t="s">
        <v>460</v>
      </c>
      <c r="G180" s="224"/>
      <c r="H180" s="224"/>
      <c r="I180" s="224"/>
      <c r="J180" s="143" t="s">
        <v>368</v>
      </c>
      <c r="K180" s="144">
        <v>14.48</v>
      </c>
      <c r="L180" s="225">
        <v>0</v>
      </c>
      <c r="M180" s="225"/>
      <c r="N180" s="225">
        <f>ROUND(L180*K180,2)</f>
        <v>0</v>
      </c>
      <c r="O180" s="225"/>
      <c r="P180" s="225"/>
      <c r="Q180" s="225"/>
      <c r="R180" s="145"/>
      <c r="T180" s="146" t="s">
        <v>5</v>
      </c>
      <c r="U180" s="43" t="s">
        <v>37</v>
      </c>
      <c r="V180" s="147">
        <v>1.2999999999999999E-2</v>
      </c>
      <c r="W180" s="147">
        <f>V180*K180</f>
        <v>0.18823999999999999</v>
      </c>
      <c r="X180" s="147">
        <v>0</v>
      </c>
      <c r="Y180" s="147">
        <f>X180*K180</f>
        <v>0</v>
      </c>
      <c r="Z180" s="147">
        <v>0</v>
      </c>
      <c r="AA180" s="148">
        <f>Z180*K180</f>
        <v>0</v>
      </c>
      <c r="AR180" s="21" t="s">
        <v>163</v>
      </c>
      <c r="AT180" s="21" t="s">
        <v>165</v>
      </c>
      <c r="AU180" s="21" t="s">
        <v>130</v>
      </c>
      <c r="AY180" s="21" t="s">
        <v>164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1" t="s">
        <v>80</v>
      </c>
      <c r="BK180" s="149">
        <f>ROUND(L180*K180,2)</f>
        <v>0</v>
      </c>
      <c r="BL180" s="21" t="s">
        <v>163</v>
      </c>
      <c r="BM180" s="21" t="s">
        <v>461</v>
      </c>
    </row>
    <row r="181" spans="2:65" s="10" customFormat="1" ht="16.5" customHeight="1">
      <c r="B181" s="154"/>
      <c r="C181" s="155"/>
      <c r="D181" s="155"/>
      <c r="E181" s="156" t="s">
        <v>5</v>
      </c>
      <c r="F181" s="257" t="s">
        <v>462</v>
      </c>
      <c r="G181" s="258"/>
      <c r="H181" s="258"/>
      <c r="I181" s="258"/>
      <c r="J181" s="155"/>
      <c r="K181" s="157">
        <v>14.48</v>
      </c>
      <c r="L181" s="155"/>
      <c r="M181" s="155"/>
      <c r="N181" s="155"/>
      <c r="O181" s="155"/>
      <c r="P181" s="155"/>
      <c r="Q181" s="155"/>
      <c r="R181" s="158"/>
      <c r="T181" s="159"/>
      <c r="U181" s="155"/>
      <c r="V181" s="155"/>
      <c r="W181" s="155"/>
      <c r="X181" s="155"/>
      <c r="Y181" s="155"/>
      <c r="Z181" s="155"/>
      <c r="AA181" s="160"/>
      <c r="AT181" s="161" t="s">
        <v>371</v>
      </c>
      <c r="AU181" s="161" t="s">
        <v>130</v>
      </c>
      <c r="AV181" s="10" t="s">
        <v>130</v>
      </c>
      <c r="AW181" s="10" t="s">
        <v>30</v>
      </c>
      <c r="AX181" s="10" t="s">
        <v>80</v>
      </c>
      <c r="AY181" s="161" t="s">
        <v>164</v>
      </c>
    </row>
    <row r="182" spans="2:65" s="9" customFormat="1" ht="29.85" customHeight="1">
      <c r="B182" s="129"/>
      <c r="C182" s="130"/>
      <c r="D182" s="139" t="s">
        <v>361</v>
      </c>
      <c r="E182" s="139"/>
      <c r="F182" s="139"/>
      <c r="G182" s="139"/>
      <c r="H182" s="139"/>
      <c r="I182" s="139"/>
      <c r="J182" s="139"/>
      <c r="K182" s="139"/>
      <c r="L182" s="139"/>
      <c r="M182" s="139"/>
      <c r="N182" s="230">
        <f>BK182</f>
        <v>0</v>
      </c>
      <c r="O182" s="231"/>
      <c r="P182" s="231"/>
      <c r="Q182" s="231"/>
      <c r="R182" s="132"/>
      <c r="T182" s="133"/>
      <c r="U182" s="130"/>
      <c r="V182" s="130"/>
      <c r="W182" s="134">
        <f>SUM(W183:W238)</f>
        <v>3818.9557400000008</v>
      </c>
      <c r="X182" s="130"/>
      <c r="Y182" s="134">
        <f>SUM(Y183:Y238)</f>
        <v>1583.9153220000005</v>
      </c>
      <c r="Z182" s="130"/>
      <c r="AA182" s="135">
        <f>SUM(AA183:AA238)</f>
        <v>0</v>
      </c>
      <c r="AR182" s="136" t="s">
        <v>80</v>
      </c>
      <c r="AT182" s="137" t="s">
        <v>71</v>
      </c>
      <c r="AU182" s="137" t="s">
        <v>80</v>
      </c>
      <c r="AY182" s="136" t="s">
        <v>164</v>
      </c>
      <c r="BK182" s="138">
        <f>SUM(BK183:BK238)</f>
        <v>0</v>
      </c>
    </row>
    <row r="183" spans="2:65" s="1" customFormat="1" ht="38.25" customHeight="1">
      <c r="B183" s="140"/>
      <c r="C183" s="141" t="s">
        <v>298</v>
      </c>
      <c r="D183" s="141" t="s">
        <v>165</v>
      </c>
      <c r="E183" s="142" t="s">
        <v>463</v>
      </c>
      <c r="F183" s="224" t="s">
        <v>464</v>
      </c>
      <c r="G183" s="224"/>
      <c r="H183" s="224"/>
      <c r="I183" s="224"/>
      <c r="J183" s="143" t="s">
        <v>368</v>
      </c>
      <c r="K183" s="144">
        <v>85.7</v>
      </c>
      <c r="L183" s="225">
        <v>0</v>
      </c>
      <c r="M183" s="225"/>
      <c r="N183" s="225">
        <f>ROUND(L183*K183,2)</f>
        <v>0</v>
      </c>
      <c r="O183" s="225"/>
      <c r="P183" s="225"/>
      <c r="Q183" s="225"/>
      <c r="R183" s="145"/>
      <c r="T183" s="146" t="s">
        <v>5</v>
      </c>
      <c r="U183" s="43" t="s">
        <v>37</v>
      </c>
      <c r="V183" s="147">
        <v>3.4000000000000002E-2</v>
      </c>
      <c r="W183" s="147">
        <f>V183*K183</f>
        <v>2.9138000000000002</v>
      </c>
      <c r="X183" s="147">
        <v>0</v>
      </c>
      <c r="Y183" s="147">
        <f>X183*K183</f>
        <v>0</v>
      </c>
      <c r="Z183" s="147">
        <v>0</v>
      </c>
      <c r="AA183" s="148">
        <f>Z183*K183</f>
        <v>0</v>
      </c>
      <c r="AR183" s="21" t="s">
        <v>163</v>
      </c>
      <c r="AT183" s="21" t="s">
        <v>165</v>
      </c>
      <c r="AU183" s="21" t="s">
        <v>130</v>
      </c>
      <c r="AY183" s="21" t="s">
        <v>164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1" t="s">
        <v>80</v>
      </c>
      <c r="BK183" s="149">
        <f>ROUND(L183*K183,2)</f>
        <v>0</v>
      </c>
      <c r="BL183" s="21" t="s">
        <v>163</v>
      </c>
      <c r="BM183" s="21" t="s">
        <v>465</v>
      </c>
    </row>
    <row r="184" spans="2:65" s="10" customFormat="1" ht="16.5" customHeight="1">
      <c r="B184" s="154"/>
      <c r="C184" s="155"/>
      <c r="D184" s="155"/>
      <c r="E184" s="156" t="s">
        <v>5</v>
      </c>
      <c r="F184" s="257" t="s">
        <v>466</v>
      </c>
      <c r="G184" s="258"/>
      <c r="H184" s="258"/>
      <c r="I184" s="258"/>
      <c r="J184" s="155"/>
      <c r="K184" s="157">
        <v>85.7</v>
      </c>
      <c r="L184" s="155"/>
      <c r="M184" s="155"/>
      <c r="N184" s="155"/>
      <c r="O184" s="155"/>
      <c r="P184" s="155"/>
      <c r="Q184" s="155"/>
      <c r="R184" s="158"/>
      <c r="T184" s="159"/>
      <c r="U184" s="155"/>
      <c r="V184" s="155"/>
      <c r="W184" s="155"/>
      <c r="X184" s="155"/>
      <c r="Y184" s="155"/>
      <c r="Z184" s="155"/>
      <c r="AA184" s="160"/>
      <c r="AT184" s="161" t="s">
        <v>371</v>
      </c>
      <c r="AU184" s="161" t="s">
        <v>130</v>
      </c>
      <c r="AV184" s="10" t="s">
        <v>130</v>
      </c>
      <c r="AW184" s="10" t="s">
        <v>30</v>
      </c>
      <c r="AX184" s="10" t="s">
        <v>80</v>
      </c>
      <c r="AY184" s="161" t="s">
        <v>164</v>
      </c>
    </row>
    <row r="185" spans="2:65" s="1" customFormat="1" ht="16.5" customHeight="1">
      <c r="B185" s="140"/>
      <c r="C185" s="141" t="s">
        <v>294</v>
      </c>
      <c r="D185" s="141" t="s">
        <v>165</v>
      </c>
      <c r="E185" s="142" t="s">
        <v>467</v>
      </c>
      <c r="F185" s="224" t="s">
        <v>468</v>
      </c>
      <c r="G185" s="224"/>
      <c r="H185" s="224"/>
      <c r="I185" s="224"/>
      <c r="J185" s="143" t="s">
        <v>368</v>
      </c>
      <c r="K185" s="144">
        <v>85.7</v>
      </c>
      <c r="L185" s="225">
        <v>0</v>
      </c>
      <c r="M185" s="225"/>
      <c r="N185" s="225">
        <f>ROUND(L185*K185,2)</f>
        <v>0</v>
      </c>
      <c r="O185" s="225"/>
      <c r="P185" s="225"/>
      <c r="Q185" s="225"/>
      <c r="R185" s="145"/>
      <c r="T185" s="146" t="s">
        <v>5</v>
      </c>
      <c r="U185" s="43" t="s">
        <v>37</v>
      </c>
      <c r="V185" s="147">
        <v>2.5000000000000001E-2</v>
      </c>
      <c r="W185" s="147">
        <f>V185*K185</f>
        <v>2.1425000000000001</v>
      </c>
      <c r="X185" s="147">
        <v>0</v>
      </c>
      <c r="Y185" s="147">
        <f>X185*K185</f>
        <v>0</v>
      </c>
      <c r="Z185" s="147">
        <v>0</v>
      </c>
      <c r="AA185" s="148">
        <f>Z185*K185</f>
        <v>0</v>
      </c>
      <c r="AR185" s="21" t="s">
        <v>163</v>
      </c>
      <c r="AT185" s="21" t="s">
        <v>165</v>
      </c>
      <c r="AU185" s="21" t="s">
        <v>130</v>
      </c>
      <c r="AY185" s="21" t="s">
        <v>164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1" t="s">
        <v>80</v>
      </c>
      <c r="BK185" s="149">
        <f>ROUND(L185*K185,2)</f>
        <v>0</v>
      </c>
      <c r="BL185" s="21" t="s">
        <v>163</v>
      </c>
      <c r="BM185" s="21" t="s">
        <v>469</v>
      </c>
    </row>
    <row r="186" spans="2:65" s="10" customFormat="1" ht="16.5" customHeight="1">
      <c r="B186" s="154"/>
      <c r="C186" s="155"/>
      <c r="D186" s="155"/>
      <c r="E186" s="156" t="s">
        <v>5</v>
      </c>
      <c r="F186" s="257" t="s">
        <v>466</v>
      </c>
      <c r="G186" s="258"/>
      <c r="H186" s="258"/>
      <c r="I186" s="258"/>
      <c r="J186" s="155"/>
      <c r="K186" s="157">
        <v>85.7</v>
      </c>
      <c r="L186" s="155"/>
      <c r="M186" s="155"/>
      <c r="N186" s="155"/>
      <c r="O186" s="155"/>
      <c r="P186" s="155"/>
      <c r="Q186" s="155"/>
      <c r="R186" s="158"/>
      <c r="T186" s="159"/>
      <c r="U186" s="155"/>
      <c r="V186" s="155"/>
      <c r="W186" s="155"/>
      <c r="X186" s="155"/>
      <c r="Y186" s="155"/>
      <c r="Z186" s="155"/>
      <c r="AA186" s="160"/>
      <c r="AT186" s="161" t="s">
        <v>371</v>
      </c>
      <c r="AU186" s="161" t="s">
        <v>130</v>
      </c>
      <c r="AV186" s="10" t="s">
        <v>130</v>
      </c>
      <c r="AW186" s="10" t="s">
        <v>30</v>
      </c>
      <c r="AX186" s="10" t="s">
        <v>80</v>
      </c>
      <c r="AY186" s="161" t="s">
        <v>164</v>
      </c>
    </row>
    <row r="187" spans="2:65" s="1" customFormat="1" ht="16.5" customHeight="1">
      <c r="B187" s="140"/>
      <c r="C187" s="141" t="s">
        <v>470</v>
      </c>
      <c r="D187" s="141" t="s">
        <v>165</v>
      </c>
      <c r="E187" s="142" t="s">
        <v>471</v>
      </c>
      <c r="F187" s="224" t="s">
        <v>472</v>
      </c>
      <c r="G187" s="224"/>
      <c r="H187" s="224"/>
      <c r="I187" s="224"/>
      <c r="J187" s="143" t="s">
        <v>368</v>
      </c>
      <c r="K187" s="144">
        <v>2607.54</v>
      </c>
      <c r="L187" s="225">
        <v>0</v>
      </c>
      <c r="M187" s="225"/>
      <c r="N187" s="225">
        <f>ROUND(L187*K187,2)</f>
        <v>0</v>
      </c>
      <c r="O187" s="225"/>
      <c r="P187" s="225"/>
      <c r="Q187" s="225"/>
      <c r="R187" s="145"/>
      <c r="T187" s="146" t="s">
        <v>5</v>
      </c>
      <c r="U187" s="43" t="s">
        <v>37</v>
      </c>
      <c r="V187" s="147">
        <v>2.5999999999999999E-2</v>
      </c>
      <c r="W187" s="147">
        <f>V187*K187</f>
        <v>67.796039999999991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1" t="s">
        <v>163</v>
      </c>
      <c r="AT187" s="21" t="s">
        <v>165</v>
      </c>
      <c r="AU187" s="21" t="s">
        <v>130</v>
      </c>
      <c r="AY187" s="21" t="s">
        <v>164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1" t="s">
        <v>80</v>
      </c>
      <c r="BK187" s="149">
        <f>ROUND(L187*K187,2)</f>
        <v>0</v>
      </c>
      <c r="BL187" s="21" t="s">
        <v>163</v>
      </c>
      <c r="BM187" s="21" t="s">
        <v>473</v>
      </c>
    </row>
    <row r="188" spans="2:65" s="10" customFormat="1" ht="16.5" customHeight="1">
      <c r="B188" s="154"/>
      <c r="C188" s="155"/>
      <c r="D188" s="155"/>
      <c r="E188" s="156" t="s">
        <v>5</v>
      </c>
      <c r="F188" s="257" t="s">
        <v>474</v>
      </c>
      <c r="G188" s="258"/>
      <c r="H188" s="258"/>
      <c r="I188" s="258"/>
      <c r="J188" s="155"/>
      <c r="K188" s="157">
        <v>591.14</v>
      </c>
      <c r="L188" s="155"/>
      <c r="M188" s="155"/>
      <c r="N188" s="155"/>
      <c r="O188" s="155"/>
      <c r="P188" s="155"/>
      <c r="Q188" s="155"/>
      <c r="R188" s="158"/>
      <c r="T188" s="159"/>
      <c r="U188" s="155"/>
      <c r="V188" s="155"/>
      <c r="W188" s="155"/>
      <c r="X188" s="155"/>
      <c r="Y188" s="155"/>
      <c r="Z188" s="155"/>
      <c r="AA188" s="160"/>
      <c r="AT188" s="161" t="s">
        <v>371</v>
      </c>
      <c r="AU188" s="161" t="s">
        <v>130</v>
      </c>
      <c r="AV188" s="10" t="s">
        <v>130</v>
      </c>
      <c r="AW188" s="10" t="s">
        <v>30</v>
      </c>
      <c r="AX188" s="10" t="s">
        <v>72</v>
      </c>
      <c r="AY188" s="161" t="s">
        <v>164</v>
      </c>
    </row>
    <row r="189" spans="2:65" s="10" customFormat="1" ht="16.5" customHeight="1">
      <c r="B189" s="154"/>
      <c r="C189" s="155"/>
      <c r="D189" s="155"/>
      <c r="E189" s="156" t="s">
        <v>5</v>
      </c>
      <c r="F189" s="253" t="s">
        <v>475</v>
      </c>
      <c r="G189" s="254"/>
      <c r="H189" s="254"/>
      <c r="I189" s="254"/>
      <c r="J189" s="155"/>
      <c r="K189" s="157">
        <v>900.2</v>
      </c>
      <c r="L189" s="155"/>
      <c r="M189" s="155"/>
      <c r="N189" s="155"/>
      <c r="O189" s="155"/>
      <c r="P189" s="155"/>
      <c r="Q189" s="155"/>
      <c r="R189" s="158"/>
      <c r="T189" s="159"/>
      <c r="U189" s="155"/>
      <c r="V189" s="155"/>
      <c r="W189" s="155"/>
      <c r="X189" s="155"/>
      <c r="Y189" s="155"/>
      <c r="Z189" s="155"/>
      <c r="AA189" s="160"/>
      <c r="AT189" s="161" t="s">
        <v>371</v>
      </c>
      <c r="AU189" s="161" t="s">
        <v>130</v>
      </c>
      <c r="AV189" s="10" t="s">
        <v>130</v>
      </c>
      <c r="AW189" s="10" t="s">
        <v>30</v>
      </c>
      <c r="AX189" s="10" t="s">
        <v>72</v>
      </c>
      <c r="AY189" s="161" t="s">
        <v>164</v>
      </c>
    </row>
    <row r="190" spans="2:65" s="10" customFormat="1" ht="16.5" customHeight="1">
      <c r="B190" s="154"/>
      <c r="C190" s="155"/>
      <c r="D190" s="155"/>
      <c r="E190" s="156" t="s">
        <v>5</v>
      </c>
      <c r="F190" s="253" t="s">
        <v>476</v>
      </c>
      <c r="G190" s="254"/>
      <c r="H190" s="254"/>
      <c r="I190" s="254"/>
      <c r="J190" s="155"/>
      <c r="K190" s="157">
        <v>356.2</v>
      </c>
      <c r="L190" s="155"/>
      <c r="M190" s="155"/>
      <c r="N190" s="155"/>
      <c r="O190" s="155"/>
      <c r="P190" s="155"/>
      <c r="Q190" s="155"/>
      <c r="R190" s="158"/>
      <c r="T190" s="159"/>
      <c r="U190" s="155"/>
      <c r="V190" s="155"/>
      <c r="W190" s="155"/>
      <c r="X190" s="155"/>
      <c r="Y190" s="155"/>
      <c r="Z190" s="155"/>
      <c r="AA190" s="160"/>
      <c r="AT190" s="161" t="s">
        <v>371</v>
      </c>
      <c r="AU190" s="161" t="s">
        <v>130</v>
      </c>
      <c r="AV190" s="10" t="s">
        <v>130</v>
      </c>
      <c r="AW190" s="10" t="s">
        <v>30</v>
      </c>
      <c r="AX190" s="10" t="s">
        <v>72</v>
      </c>
      <c r="AY190" s="161" t="s">
        <v>164</v>
      </c>
    </row>
    <row r="191" spans="2:65" s="10" customFormat="1" ht="16.5" customHeight="1">
      <c r="B191" s="154"/>
      <c r="C191" s="155"/>
      <c r="D191" s="155"/>
      <c r="E191" s="156" t="s">
        <v>5</v>
      </c>
      <c r="F191" s="253" t="s">
        <v>477</v>
      </c>
      <c r="G191" s="254"/>
      <c r="H191" s="254"/>
      <c r="I191" s="254"/>
      <c r="J191" s="155"/>
      <c r="K191" s="157">
        <v>760</v>
      </c>
      <c r="L191" s="155"/>
      <c r="M191" s="155"/>
      <c r="N191" s="155"/>
      <c r="O191" s="155"/>
      <c r="P191" s="155"/>
      <c r="Q191" s="155"/>
      <c r="R191" s="158"/>
      <c r="T191" s="159"/>
      <c r="U191" s="155"/>
      <c r="V191" s="155"/>
      <c r="W191" s="155"/>
      <c r="X191" s="155"/>
      <c r="Y191" s="155"/>
      <c r="Z191" s="155"/>
      <c r="AA191" s="160"/>
      <c r="AT191" s="161" t="s">
        <v>371</v>
      </c>
      <c r="AU191" s="161" t="s">
        <v>130</v>
      </c>
      <c r="AV191" s="10" t="s">
        <v>130</v>
      </c>
      <c r="AW191" s="10" t="s">
        <v>30</v>
      </c>
      <c r="AX191" s="10" t="s">
        <v>72</v>
      </c>
      <c r="AY191" s="161" t="s">
        <v>164</v>
      </c>
    </row>
    <row r="192" spans="2:65" s="11" customFormat="1" ht="16.5" customHeight="1">
      <c r="B192" s="162"/>
      <c r="C192" s="163"/>
      <c r="D192" s="163"/>
      <c r="E192" s="164" t="s">
        <v>5</v>
      </c>
      <c r="F192" s="255" t="s">
        <v>375</v>
      </c>
      <c r="G192" s="256"/>
      <c r="H192" s="256"/>
      <c r="I192" s="256"/>
      <c r="J192" s="163"/>
      <c r="K192" s="165">
        <v>2607.54</v>
      </c>
      <c r="L192" s="163"/>
      <c r="M192" s="163"/>
      <c r="N192" s="163"/>
      <c r="O192" s="163"/>
      <c r="P192" s="163"/>
      <c r="Q192" s="163"/>
      <c r="R192" s="166"/>
      <c r="T192" s="167"/>
      <c r="U192" s="163"/>
      <c r="V192" s="163"/>
      <c r="W192" s="163"/>
      <c r="X192" s="163"/>
      <c r="Y192" s="163"/>
      <c r="Z192" s="163"/>
      <c r="AA192" s="168"/>
      <c r="AT192" s="169" t="s">
        <v>371</v>
      </c>
      <c r="AU192" s="169" t="s">
        <v>130</v>
      </c>
      <c r="AV192" s="11" t="s">
        <v>163</v>
      </c>
      <c r="AW192" s="11" t="s">
        <v>30</v>
      </c>
      <c r="AX192" s="11" t="s">
        <v>80</v>
      </c>
      <c r="AY192" s="169" t="s">
        <v>164</v>
      </c>
    </row>
    <row r="193" spans="2:65" s="1" customFormat="1" ht="16.5" customHeight="1">
      <c r="B193" s="140"/>
      <c r="C193" s="141" t="s">
        <v>478</v>
      </c>
      <c r="D193" s="141" t="s">
        <v>165</v>
      </c>
      <c r="E193" s="142" t="s">
        <v>479</v>
      </c>
      <c r="F193" s="224" t="s">
        <v>480</v>
      </c>
      <c r="G193" s="224"/>
      <c r="H193" s="224"/>
      <c r="I193" s="224"/>
      <c r="J193" s="143" t="s">
        <v>368</v>
      </c>
      <c r="K193" s="144">
        <v>612</v>
      </c>
      <c r="L193" s="225">
        <v>0</v>
      </c>
      <c r="M193" s="225"/>
      <c r="N193" s="225">
        <f>ROUND(L193*K193,2)</f>
        <v>0</v>
      </c>
      <c r="O193" s="225"/>
      <c r="P193" s="225"/>
      <c r="Q193" s="225"/>
      <c r="R193" s="145"/>
      <c r="T193" s="146" t="s">
        <v>5</v>
      </c>
      <c r="U193" s="43" t="s">
        <v>37</v>
      </c>
      <c r="V193" s="147">
        <v>2.5999999999999999E-2</v>
      </c>
      <c r="W193" s="147">
        <f>V193*K193</f>
        <v>15.911999999999999</v>
      </c>
      <c r="X193" s="147">
        <v>0</v>
      </c>
      <c r="Y193" s="147">
        <f>X193*K193</f>
        <v>0</v>
      </c>
      <c r="Z193" s="147">
        <v>0</v>
      </c>
      <c r="AA193" s="148">
        <f>Z193*K193</f>
        <v>0</v>
      </c>
      <c r="AR193" s="21" t="s">
        <v>163</v>
      </c>
      <c r="AT193" s="21" t="s">
        <v>165</v>
      </c>
      <c r="AU193" s="21" t="s">
        <v>130</v>
      </c>
      <c r="AY193" s="21" t="s">
        <v>164</v>
      </c>
      <c r="BE193" s="149">
        <f>IF(U193="základní",N193,0)</f>
        <v>0</v>
      </c>
      <c r="BF193" s="149">
        <f>IF(U193="snížená",N193,0)</f>
        <v>0</v>
      </c>
      <c r="BG193" s="149">
        <f>IF(U193="zákl. přenesená",N193,0)</f>
        <v>0</v>
      </c>
      <c r="BH193" s="149">
        <f>IF(U193="sníž. přenesená",N193,0)</f>
        <v>0</v>
      </c>
      <c r="BI193" s="149">
        <f>IF(U193="nulová",N193,0)</f>
        <v>0</v>
      </c>
      <c r="BJ193" s="21" t="s">
        <v>80</v>
      </c>
      <c r="BK193" s="149">
        <f>ROUND(L193*K193,2)</f>
        <v>0</v>
      </c>
      <c r="BL193" s="21" t="s">
        <v>163</v>
      </c>
      <c r="BM193" s="21" t="s">
        <v>481</v>
      </c>
    </row>
    <row r="194" spans="2:65" s="10" customFormat="1" ht="16.5" customHeight="1">
      <c r="B194" s="154"/>
      <c r="C194" s="155"/>
      <c r="D194" s="155"/>
      <c r="E194" s="156" t="s">
        <v>5</v>
      </c>
      <c r="F194" s="257" t="s">
        <v>482</v>
      </c>
      <c r="G194" s="258"/>
      <c r="H194" s="258"/>
      <c r="I194" s="258"/>
      <c r="J194" s="155"/>
      <c r="K194" s="157">
        <v>612</v>
      </c>
      <c r="L194" s="155"/>
      <c r="M194" s="155"/>
      <c r="N194" s="155"/>
      <c r="O194" s="155"/>
      <c r="P194" s="155"/>
      <c r="Q194" s="155"/>
      <c r="R194" s="158"/>
      <c r="T194" s="159"/>
      <c r="U194" s="155"/>
      <c r="V194" s="155"/>
      <c r="W194" s="155"/>
      <c r="X194" s="155"/>
      <c r="Y194" s="155"/>
      <c r="Z194" s="155"/>
      <c r="AA194" s="160"/>
      <c r="AT194" s="161" t="s">
        <v>371</v>
      </c>
      <c r="AU194" s="161" t="s">
        <v>130</v>
      </c>
      <c r="AV194" s="10" t="s">
        <v>130</v>
      </c>
      <c r="AW194" s="10" t="s">
        <v>30</v>
      </c>
      <c r="AX194" s="10" t="s">
        <v>80</v>
      </c>
      <c r="AY194" s="161" t="s">
        <v>164</v>
      </c>
    </row>
    <row r="195" spans="2:65" s="1" customFormat="1" ht="25.5" customHeight="1">
      <c r="B195" s="140"/>
      <c r="C195" s="141" t="s">
        <v>182</v>
      </c>
      <c r="D195" s="141" t="s">
        <v>165</v>
      </c>
      <c r="E195" s="142" t="s">
        <v>483</v>
      </c>
      <c r="F195" s="224" t="s">
        <v>484</v>
      </c>
      <c r="G195" s="224"/>
      <c r="H195" s="224"/>
      <c r="I195" s="224"/>
      <c r="J195" s="143" t="s">
        <v>368</v>
      </c>
      <c r="K195" s="144">
        <v>2569.4</v>
      </c>
      <c r="L195" s="225">
        <v>0</v>
      </c>
      <c r="M195" s="225"/>
      <c r="N195" s="225">
        <f>ROUND(L195*K195,2)</f>
        <v>0</v>
      </c>
      <c r="O195" s="225"/>
      <c r="P195" s="225"/>
      <c r="Q195" s="225"/>
      <c r="R195" s="145"/>
      <c r="T195" s="146" t="s">
        <v>5</v>
      </c>
      <c r="U195" s="43" t="s">
        <v>37</v>
      </c>
      <c r="V195" s="147">
        <v>2.8000000000000001E-2</v>
      </c>
      <c r="W195" s="147">
        <f>V195*K195</f>
        <v>71.943200000000004</v>
      </c>
      <c r="X195" s="147">
        <v>0</v>
      </c>
      <c r="Y195" s="147">
        <f>X195*K195</f>
        <v>0</v>
      </c>
      <c r="Z195" s="147">
        <v>0</v>
      </c>
      <c r="AA195" s="148">
        <f>Z195*K195</f>
        <v>0</v>
      </c>
      <c r="AR195" s="21" t="s">
        <v>163</v>
      </c>
      <c r="AT195" s="21" t="s">
        <v>165</v>
      </c>
      <c r="AU195" s="21" t="s">
        <v>130</v>
      </c>
      <c r="AY195" s="21" t="s">
        <v>164</v>
      </c>
      <c r="BE195" s="149">
        <f>IF(U195="základní",N195,0)</f>
        <v>0</v>
      </c>
      <c r="BF195" s="149">
        <f>IF(U195="snížená",N195,0)</f>
        <v>0</v>
      </c>
      <c r="BG195" s="149">
        <f>IF(U195="zákl. přenesená",N195,0)</f>
        <v>0</v>
      </c>
      <c r="BH195" s="149">
        <f>IF(U195="sníž. přenesená",N195,0)</f>
        <v>0</v>
      </c>
      <c r="BI195" s="149">
        <f>IF(U195="nulová",N195,0)</f>
        <v>0</v>
      </c>
      <c r="BJ195" s="21" t="s">
        <v>80</v>
      </c>
      <c r="BK195" s="149">
        <f>ROUND(L195*K195,2)</f>
        <v>0</v>
      </c>
      <c r="BL195" s="21" t="s">
        <v>163</v>
      </c>
      <c r="BM195" s="21" t="s">
        <v>485</v>
      </c>
    </row>
    <row r="196" spans="2:65" s="10" customFormat="1" ht="16.5" customHeight="1">
      <c r="B196" s="154"/>
      <c r="C196" s="155"/>
      <c r="D196" s="155"/>
      <c r="E196" s="156" t="s">
        <v>5</v>
      </c>
      <c r="F196" s="257" t="s">
        <v>486</v>
      </c>
      <c r="G196" s="258"/>
      <c r="H196" s="258"/>
      <c r="I196" s="258"/>
      <c r="J196" s="155"/>
      <c r="K196" s="157">
        <v>900.2</v>
      </c>
      <c r="L196" s="155"/>
      <c r="M196" s="155"/>
      <c r="N196" s="155"/>
      <c r="O196" s="155"/>
      <c r="P196" s="155"/>
      <c r="Q196" s="155"/>
      <c r="R196" s="158"/>
      <c r="T196" s="159"/>
      <c r="U196" s="155"/>
      <c r="V196" s="155"/>
      <c r="W196" s="155"/>
      <c r="X196" s="155"/>
      <c r="Y196" s="155"/>
      <c r="Z196" s="155"/>
      <c r="AA196" s="160"/>
      <c r="AT196" s="161" t="s">
        <v>371</v>
      </c>
      <c r="AU196" s="161" t="s">
        <v>130</v>
      </c>
      <c r="AV196" s="10" t="s">
        <v>130</v>
      </c>
      <c r="AW196" s="10" t="s">
        <v>30</v>
      </c>
      <c r="AX196" s="10" t="s">
        <v>72</v>
      </c>
      <c r="AY196" s="161" t="s">
        <v>164</v>
      </c>
    </row>
    <row r="197" spans="2:65" s="10" customFormat="1" ht="16.5" customHeight="1">
      <c r="B197" s="154"/>
      <c r="C197" s="155"/>
      <c r="D197" s="155"/>
      <c r="E197" s="156" t="s">
        <v>5</v>
      </c>
      <c r="F197" s="253" t="s">
        <v>476</v>
      </c>
      <c r="G197" s="254"/>
      <c r="H197" s="254"/>
      <c r="I197" s="254"/>
      <c r="J197" s="155"/>
      <c r="K197" s="157">
        <v>356.2</v>
      </c>
      <c r="L197" s="155"/>
      <c r="M197" s="155"/>
      <c r="N197" s="155"/>
      <c r="O197" s="155"/>
      <c r="P197" s="155"/>
      <c r="Q197" s="155"/>
      <c r="R197" s="158"/>
      <c r="T197" s="159"/>
      <c r="U197" s="155"/>
      <c r="V197" s="155"/>
      <c r="W197" s="155"/>
      <c r="X197" s="155"/>
      <c r="Y197" s="155"/>
      <c r="Z197" s="155"/>
      <c r="AA197" s="160"/>
      <c r="AT197" s="161" t="s">
        <v>371</v>
      </c>
      <c r="AU197" s="161" t="s">
        <v>130</v>
      </c>
      <c r="AV197" s="10" t="s">
        <v>130</v>
      </c>
      <c r="AW197" s="10" t="s">
        <v>30</v>
      </c>
      <c r="AX197" s="10" t="s">
        <v>72</v>
      </c>
      <c r="AY197" s="161" t="s">
        <v>164</v>
      </c>
    </row>
    <row r="198" spans="2:65" s="10" customFormat="1" ht="16.5" customHeight="1">
      <c r="B198" s="154"/>
      <c r="C198" s="155"/>
      <c r="D198" s="155"/>
      <c r="E198" s="156" t="s">
        <v>5</v>
      </c>
      <c r="F198" s="253" t="s">
        <v>487</v>
      </c>
      <c r="G198" s="254"/>
      <c r="H198" s="254"/>
      <c r="I198" s="254"/>
      <c r="J198" s="155"/>
      <c r="K198" s="157">
        <v>1313</v>
      </c>
      <c r="L198" s="155"/>
      <c r="M198" s="155"/>
      <c r="N198" s="155"/>
      <c r="O198" s="155"/>
      <c r="P198" s="155"/>
      <c r="Q198" s="155"/>
      <c r="R198" s="158"/>
      <c r="T198" s="159"/>
      <c r="U198" s="155"/>
      <c r="V198" s="155"/>
      <c r="W198" s="155"/>
      <c r="X198" s="155"/>
      <c r="Y198" s="155"/>
      <c r="Z198" s="155"/>
      <c r="AA198" s="160"/>
      <c r="AT198" s="161" t="s">
        <v>371</v>
      </c>
      <c r="AU198" s="161" t="s">
        <v>130</v>
      </c>
      <c r="AV198" s="10" t="s">
        <v>130</v>
      </c>
      <c r="AW198" s="10" t="s">
        <v>30</v>
      </c>
      <c r="AX198" s="10" t="s">
        <v>72</v>
      </c>
      <c r="AY198" s="161" t="s">
        <v>164</v>
      </c>
    </row>
    <row r="199" spans="2:65" s="11" customFormat="1" ht="16.5" customHeight="1">
      <c r="B199" s="162"/>
      <c r="C199" s="163"/>
      <c r="D199" s="163"/>
      <c r="E199" s="164" t="s">
        <v>5</v>
      </c>
      <c r="F199" s="255" t="s">
        <v>375</v>
      </c>
      <c r="G199" s="256"/>
      <c r="H199" s="256"/>
      <c r="I199" s="256"/>
      <c r="J199" s="163"/>
      <c r="K199" s="165">
        <v>2569.4</v>
      </c>
      <c r="L199" s="163"/>
      <c r="M199" s="163"/>
      <c r="N199" s="163"/>
      <c r="O199" s="163"/>
      <c r="P199" s="163"/>
      <c r="Q199" s="163"/>
      <c r="R199" s="166"/>
      <c r="T199" s="167"/>
      <c r="U199" s="163"/>
      <c r="V199" s="163"/>
      <c r="W199" s="163"/>
      <c r="X199" s="163"/>
      <c r="Y199" s="163"/>
      <c r="Z199" s="163"/>
      <c r="AA199" s="168"/>
      <c r="AT199" s="169" t="s">
        <v>371</v>
      </c>
      <c r="AU199" s="169" t="s">
        <v>130</v>
      </c>
      <c r="AV199" s="11" t="s">
        <v>163</v>
      </c>
      <c r="AW199" s="11" t="s">
        <v>30</v>
      </c>
      <c r="AX199" s="11" t="s">
        <v>80</v>
      </c>
      <c r="AY199" s="169" t="s">
        <v>164</v>
      </c>
    </row>
    <row r="200" spans="2:65" s="1" customFormat="1" ht="38.25" customHeight="1">
      <c r="B200" s="140"/>
      <c r="C200" s="141" t="s">
        <v>488</v>
      </c>
      <c r="D200" s="141" t="s">
        <v>165</v>
      </c>
      <c r="E200" s="142" t="s">
        <v>489</v>
      </c>
      <c r="F200" s="224" t="s">
        <v>490</v>
      </c>
      <c r="G200" s="224"/>
      <c r="H200" s="224"/>
      <c r="I200" s="224"/>
      <c r="J200" s="143" t="s">
        <v>368</v>
      </c>
      <c r="K200" s="144">
        <v>40.299999999999997</v>
      </c>
      <c r="L200" s="225">
        <v>0</v>
      </c>
      <c r="M200" s="225"/>
      <c r="N200" s="225">
        <f>ROUND(L200*K200,2)</f>
        <v>0</v>
      </c>
      <c r="O200" s="225"/>
      <c r="P200" s="225"/>
      <c r="Q200" s="225"/>
      <c r="R200" s="145"/>
      <c r="T200" s="146" t="s">
        <v>5</v>
      </c>
      <c r="U200" s="43" t="s">
        <v>37</v>
      </c>
      <c r="V200" s="147">
        <v>2.8000000000000001E-2</v>
      </c>
      <c r="W200" s="147">
        <f>V200*K200</f>
        <v>1.1283999999999998</v>
      </c>
      <c r="X200" s="147">
        <v>0</v>
      </c>
      <c r="Y200" s="147">
        <f>X200*K200</f>
        <v>0</v>
      </c>
      <c r="Z200" s="147">
        <v>0</v>
      </c>
      <c r="AA200" s="148">
        <f>Z200*K200</f>
        <v>0</v>
      </c>
      <c r="AR200" s="21" t="s">
        <v>163</v>
      </c>
      <c r="AT200" s="21" t="s">
        <v>165</v>
      </c>
      <c r="AU200" s="21" t="s">
        <v>130</v>
      </c>
      <c r="AY200" s="21" t="s">
        <v>164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1" t="s">
        <v>80</v>
      </c>
      <c r="BK200" s="149">
        <f>ROUND(L200*K200,2)</f>
        <v>0</v>
      </c>
      <c r="BL200" s="21" t="s">
        <v>163</v>
      </c>
      <c r="BM200" s="21" t="s">
        <v>491</v>
      </c>
    </row>
    <row r="201" spans="2:65" s="1" customFormat="1" ht="25.5" customHeight="1">
      <c r="B201" s="140"/>
      <c r="C201" s="141" t="s">
        <v>492</v>
      </c>
      <c r="D201" s="141" t="s">
        <v>165</v>
      </c>
      <c r="E201" s="142" t="s">
        <v>493</v>
      </c>
      <c r="F201" s="224" t="s">
        <v>494</v>
      </c>
      <c r="G201" s="224"/>
      <c r="H201" s="224"/>
      <c r="I201" s="224"/>
      <c r="J201" s="143" t="s">
        <v>368</v>
      </c>
      <c r="K201" s="144">
        <v>40.299999999999997</v>
      </c>
      <c r="L201" s="225">
        <v>0</v>
      </c>
      <c r="M201" s="225"/>
      <c r="N201" s="225">
        <f>ROUND(L201*K201,2)</f>
        <v>0</v>
      </c>
      <c r="O201" s="225"/>
      <c r="P201" s="225"/>
      <c r="Q201" s="225"/>
      <c r="R201" s="145"/>
      <c r="T201" s="146" t="s">
        <v>5</v>
      </c>
      <c r="U201" s="43" t="s">
        <v>37</v>
      </c>
      <c r="V201" s="147">
        <v>2E-3</v>
      </c>
      <c r="W201" s="147">
        <f>V201*K201</f>
        <v>8.0599999999999991E-2</v>
      </c>
      <c r="X201" s="147">
        <v>0</v>
      </c>
      <c r="Y201" s="147">
        <f>X201*K201</f>
        <v>0</v>
      </c>
      <c r="Z201" s="147">
        <v>0</v>
      </c>
      <c r="AA201" s="148">
        <f>Z201*K201</f>
        <v>0</v>
      </c>
      <c r="AR201" s="21" t="s">
        <v>163</v>
      </c>
      <c r="AT201" s="21" t="s">
        <v>165</v>
      </c>
      <c r="AU201" s="21" t="s">
        <v>130</v>
      </c>
      <c r="AY201" s="21" t="s">
        <v>164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1" t="s">
        <v>80</v>
      </c>
      <c r="BK201" s="149">
        <f>ROUND(L201*K201,2)</f>
        <v>0</v>
      </c>
      <c r="BL201" s="21" t="s">
        <v>163</v>
      </c>
      <c r="BM201" s="21" t="s">
        <v>495</v>
      </c>
    </row>
    <row r="202" spans="2:65" s="1" customFormat="1" ht="25.5" customHeight="1">
      <c r="B202" s="140"/>
      <c r="C202" s="141" t="s">
        <v>496</v>
      </c>
      <c r="D202" s="141" t="s">
        <v>165</v>
      </c>
      <c r="E202" s="142" t="s">
        <v>497</v>
      </c>
      <c r="F202" s="224" t="s">
        <v>498</v>
      </c>
      <c r="G202" s="224"/>
      <c r="H202" s="224"/>
      <c r="I202" s="224"/>
      <c r="J202" s="143" t="s">
        <v>368</v>
      </c>
      <c r="K202" s="144">
        <v>40.299999999999997</v>
      </c>
      <c r="L202" s="225">
        <v>0</v>
      </c>
      <c r="M202" s="225"/>
      <c r="N202" s="225">
        <f>ROUND(L202*K202,2)</f>
        <v>0</v>
      </c>
      <c r="O202" s="225"/>
      <c r="P202" s="225"/>
      <c r="Q202" s="225"/>
      <c r="R202" s="145"/>
      <c r="T202" s="146" t="s">
        <v>5</v>
      </c>
      <c r="U202" s="43" t="s">
        <v>37</v>
      </c>
      <c r="V202" s="147">
        <v>2E-3</v>
      </c>
      <c r="W202" s="147">
        <f>V202*K202</f>
        <v>8.0599999999999991E-2</v>
      </c>
      <c r="X202" s="147">
        <v>0</v>
      </c>
      <c r="Y202" s="147">
        <f>X202*K202</f>
        <v>0</v>
      </c>
      <c r="Z202" s="147">
        <v>0</v>
      </c>
      <c r="AA202" s="148">
        <f>Z202*K202</f>
        <v>0</v>
      </c>
      <c r="AR202" s="21" t="s">
        <v>163</v>
      </c>
      <c r="AT202" s="21" t="s">
        <v>165</v>
      </c>
      <c r="AU202" s="21" t="s">
        <v>130</v>
      </c>
      <c r="AY202" s="21" t="s">
        <v>164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1" t="s">
        <v>80</v>
      </c>
      <c r="BK202" s="149">
        <f>ROUND(L202*K202,2)</f>
        <v>0</v>
      </c>
      <c r="BL202" s="21" t="s">
        <v>163</v>
      </c>
      <c r="BM202" s="21" t="s">
        <v>499</v>
      </c>
    </row>
    <row r="203" spans="2:65" s="1" customFormat="1" ht="38.25" customHeight="1">
      <c r="B203" s="140"/>
      <c r="C203" s="141" t="s">
        <v>500</v>
      </c>
      <c r="D203" s="141" t="s">
        <v>165</v>
      </c>
      <c r="E203" s="142" t="s">
        <v>501</v>
      </c>
      <c r="F203" s="224" t="s">
        <v>502</v>
      </c>
      <c r="G203" s="224"/>
      <c r="H203" s="224"/>
      <c r="I203" s="224"/>
      <c r="J203" s="143" t="s">
        <v>368</v>
      </c>
      <c r="K203" s="144">
        <v>40.299999999999997</v>
      </c>
      <c r="L203" s="225">
        <v>0</v>
      </c>
      <c r="M203" s="225"/>
      <c r="N203" s="225">
        <f>ROUND(L203*K203,2)</f>
        <v>0</v>
      </c>
      <c r="O203" s="225"/>
      <c r="P203" s="225"/>
      <c r="Q203" s="225"/>
      <c r="R203" s="145"/>
      <c r="T203" s="146" t="s">
        <v>5</v>
      </c>
      <c r="U203" s="43" t="s">
        <v>37</v>
      </c>
      <c r="V203" s="147">
        <v>1.2999999999999999E-2</v>
      </c>
      <c r="W203" s="147">
        <f>V203*K203</f>
        <v>0.52389999999999992</v>
      </c>
      <c r="X203" s="147">
        <v>0</v>
      </c>
      <c r="Y203" s="147">
        <f>X203*K203</f>
        <v>0</v>
      </c>
      <c r="Z203" s="147">
        <v>0</v>
      </c>
      <c r="AA203" s="148">
        <f>Z203*K203</f>
        <v>0</v>
      </c>
      <c r="AR203" s="21" t="s">
        <v>163</v>
      </c>
      <c r="AT203" s="21" t="s">
        <v>165</v>
      </c>
      <c r="AU203" s="21" t="s">
        <v>130</v>
      </c>
      <c r="AY203" s="21" t="s">
        <v>164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1" t="s">
        <v>80</v>
      </c>
      <c r="BK203" s="149">
        <f>ROUND(L203*K203,2)</f>
        <v>0</v>
      </c>
      <c r="BL203" s="21" t="s">
        <v>163</v>
      </c>
      <c r="BM203" s="21" t="s">
        <v>503</v>
      </c>
    </row>
    <row r="204" spans="2:65" s="1" customFormat="1" ht="25.5" customHeight="1">
      <c r="B204" s="140"/>
      <c r="C204" s="141" t="s">
        <v>286</v>
      </c>
      <c r="D204" s="141" t="s">
        <v>165</v>
      </c>
      <c r="E204" s="142" t="s">
        <v>504</v>
      </c>
      <c r="F204" s="224" t="s">
        <v>505</v>
      </c>
      <c r="G204" s="224"/>
      <c r="H204" s="224"/>
      <c r="I204" s="224"/>
      <c r="J204" s="143" t="s">
        <v>368</v>
      </c>
      <c r="K204" s="144">
        <v>1669.2</v>
      </c>
      <c r="L204" s="225">
        <v>0</v>
      </c>
      <c r="M204" s="225"/>
      <c r="N204" s="225">
        <f>ROUND(L204*K204,2)</f>
        <v>0</v>
      </c>
      <c r="O204" s="225"/>
      <c r="P204" s="225"/>
      <c r="Q204" s="225"/>
      <c r="R204" s="145"/>
      <c r="T204" s="146" t="s">
        <v>5</v>
      </c>
      <c r="U204" s="43" t="s">
        <v>37</v>
      </c>
      <c r="V204" s="147">
        <v>0.90900000000000003</v>
      </c>
      <c r="W204" s="147">
        <f>V204*K204</f>
        <v>1517.3028000000002</v>
      </c>
      <c r="X204" s="147">
        <v>0.1837</v>
      </c>
      <c r="Y204" s="147">
        <f>X204*K204</f>
        <v>306.63204000000002</v>
      </c>
      <c r="Z204" s="147">
        <v>0</v>
      </c>
      <c r="AA204" s="148">
        <f>Z204*K204</f>
        <v>0</v>
      </c>
      <c r="AR204" s="21" t="s">
        <v>163</v>
      </c>
      <c r="AT204" s="21" t="s">
        <v>165</v>
      </c>
      <c r="AU204" s="21" t="s">
        <v>130</v>
      </c>
      <c r="AY204" s="21" t="s">
        <v>164</v>
      </c>
      <c r="BE204" s="149">
        <f>IF(U204="základní",N204,0)</f>
        <v>0</v>
      </c>
      <c r="BF204" s="149">
        <f>IF(U204="snížená",N204,0)</f>
        <v>0</v>
      </c>
      <c r="BG204" s="149">
        <f>IF(U204="zákl. přenesená",N204,0)</f>
        <v>0</v>
      </c>
      <c r="BH204" s="149">
        <f>IF(U204="sníž. přenesená",N204,0)</f>
        <v>0</v>
      </c>
      <c r="BI204" s="149">
        <f>IF(U204="nulová",N204,0)</f>
        <v>0</v>
      </c>
      <c r="BJ204" s="21" t="s">
        <v>80</v>
      </c>
      <c r="BK204" s="149">
        <f>ROUND(L204*K204,2)</f>
        <v>0</v>
      </c>
      <c r="BL204" s="21" t="s">
        <v>163</v>
      </c>
      <c r="BM204" s="21" t="s">
        <v>506</v>
      </c>
    </row>
    <row r="205" spans="2:65" s="10" customFormat="1" ht="16.5" customHeight="1">
      <c r="B205" s="154"/>
      <c r="C205" s="155"/>
      <c r="D205" s="155"/>
      <c r="E205" s="156" t="s">
        <v>5</v>
      </c>
      <c r="F205" s="257" t="s">
        <v>507</v>
      </c>
      <c r="G205" s="258"/>
      <c r="H205" s="258"/>
      <c r="I205" s="258"/>
      <c r="J205" s="155"/>
      <c r="K205" s="157">
        <v>1669.2</v>
      </c>
      <c r="L205" s="155"/>
      <c r="M205" s="155"/>
      <c r="N205" s="155"/>
      <c r="O205" s="155"/>
      <c r="P205" s="155"/>
      <c r="Q205" s="155"/>
      <c r="R205" s="158"/>
      <c r="T205" s="159"/>
      <c r="U205" s="155"/>
      <c r="V205" s="155"/>
      <c r="W205" s="155"/>
      <c r="X205" s="155"/>
      <c r="Y205" s="155"/>
      <c r="Z205" s="155"/>
      <c r="AA205" s="160"/>
      <c r="AT205" s="161" t="s">
        <v>371</v>
      </c>
      <c r="AU205" s="161" t="s">
        <v>130</v>
      </c>
      <c r="AV205" s="10" t="s">
        <v>130</v>
      </c>
      <c r="AW205" s="10" t="s">
        <v>30</v>
      </c>
      <c r="AX205" s="10" t="s">
        <v>80</v>
      </c>
      <c r="AY205" s="161" t="s">
        <v>164</v>
      </c>
    </row>
    <row r="206" spans="2:65" s="1" customFormat="1" ht="25.5" customHeight="1">
      <c r="B206" s="140"/>
      <c r="C206" s="170" t="s">
        <v>290</v>
      </c>
      <c r="D206" s="170" t="s">
        <v>508</v>
      </c>
      <c r="E206" s="171" t="s">
        <v>509</v>
      </c>
      <c r="F206" s="263" t="s">
        <v>510</v>
      </c>
      <c r="G206" s="263"/>
      <c r="H206" s="263"/>
      <c r="I206" s="263"/>
      <c r="J206" s="172" t="s">
        <v>511</v>
      </c>
      <c r="K206" s="173">
        <v>694.38800000000003</v>
      </c>
      <c r="L206" s="264">
        <v>0</v>
      </c>
      <c r="M206" s="264"/>
      <c r="N206" s="264">
        <f>ROUND(L206*K206,2)</f>
        <v>0</v>
      </c>
      <c r="O206" s="225"/>
      <c r="P206" s="225"/>
      <c r="Q206" s="225"/>
      <c r="R206" s="145"/>
      <c r="T206" s="146" t="s">
        <v>5</v>
      </c>
      <c r="U206" s="43" t="s">
        <v>37</v>
      </c>
      <c r="V206" s="147">
        <v>0</v>
      </c>
      <c r="W206" s="147">
        <f>V206*K206</f>
        <v>0</v>
      </c>
      <c r="X206" s="147">
        <v>1</v>
      </c>
      <c r="Y206" s="147">
        <f>X206*K206</f>
        <v>694.38800000000003</v>
      </c>
      <c r="Z206" s="147">
        <v>0</v>
      </c>
      <c r="AA206" s="148">
        <f>Z206*K206</f>
        <v>0</v>
      </c>
      <c r="AR206" s="21" t="s">
        <v>340</v>
      </c>
      <c r="AT206" s="21" t="s">
        <v>508</v>
      </c>
      <c r="AU206" s="21" t="s">
        <v>130</v>
      </c>
      <c r="AY206" s="21" t="s">
        <v>164</v>
      </c>
      <c r="BE206" s="149">
        <f>IF(U206="základní",N206,0)</f>
        <v>0</v>
      </c>
      <c r="BF206" s="149">
        <f>IF(U206="snížená",N206,0)</f>
        <v>0</v>
      </c>
      <c r="BG206" s="149">
        <f>IF(U206="zákl. přenesená",N206,0)</f>
        <v>0</v>
      </c>
      <c r="BH206" s="149">
        <f>IF(U206="sníž. přenesená",N206,0)</f>
        <v>0</v>
      </c>
      <c r="BI206" s="149">
        <f>IF(U206="nulová",N206,0)</f>
        <v>0</v>
      </c>
      <c r="BJ206" s="21" t="s">
        <v>80</v>
      </c>
      <c r="BK206" s="149">
        <f>ROUND(L206*K206,2)</f>
        <v>0</v>
      </c>
      <c r="BL206" s="21" t="s">
        <v>163</v>
      </c>
      <c r="BM206" s="21" t="s">
        <v>512</v>
      </c>
    </row>
    <row r="207" spans="2:65" s="1" customFormat="1" ht="16.5" customHeight="1">
      <c r="B207" s="34"/>
      <c r="C207" s="35"/>
      <c r="D207" s="35"/>
      <c r="E207" s="35"/>
      <c r="F207" s="222" t="s">
        <v>513</v>
      </c>
      <c r="G207" s="223"/>
      <c r="H207" s="223"/>
      <c r="I207" s="223"/>
      <c r="J207" s="35"/>
      <c r="K207" s="35"/>
      <c r="L207" s="35"/>
      <c r="M207" s="35"/>
      <c r="N207" s="35"/>
      <c r="O207" s="35"/>
      <c r="P207" s="35"/>
      <c r="Q207" s="35"/>
      <c r="R207" s="36"/>
      <c r="T207" s="150"/>
      <c r="U207" s="35"/>
      <c r="V207" s="35"/>
      <c r="W207" s="35"/>
      <c r="X207" s="35"/>
      <c r="Y207" s="35"/>
      <c r="Z207" s="35"/>
      <c r="AA207" s="73"/>
      <c r="AT207" s="21" t="s">
        <v>176</v>
      </c>
      <c r="AU207" s="21" t="s">
        <v>130</v>
      </c>
    </row>
    <row r="208" spans="2:65" s="1" customFormat="1" ht="25.5" customHeight="1">
      <c r="B208" s="140"/>
      <c r="C208" s="141" t="s">
        <v>324</v>
      </c>
      <c r="D208" s="141" t="s">
        <v>165</v>
      </c>
      <c r="E208" s="142" t="s">
        <v>514</v>
      </c>
      <c r="F208" s="224" t="s">
        <v>515</v>
      </c>
      <c r="G208" s="224"/>
      <c r="H208" s="224"/>
      <c r="I208" s="224"/>
      <c r="J208" s="143" t="s">
        <v>368</v>
      </c>
      <c r="K208" s="144">
        <v>900.2</v>
      </c>
      <c r="L208" s="225">
        <v>0</v>
      </c>
      <c r="M208" s="225"/>
      <c r="N208" s="225">
        <f>ROUND(L208*K208,2)</f>
        <v>0</v>
      </c>
      <c r="O208" s="225"/>
      <c r="P208" s="225"/>
      <c r="Q208" s="225"/>
      <c r="R208" s="145"/>
      <c r="T208" s="146" t="s">
        <v>5</v>
      </c>
      <c r="U208" s="43" t="s">
        <v>37</v>
      </c>
      <c r="V208" s="147">
        <v>1.131</v>
      </c>
      <c r="W208" s="147">
        <f>V208*K208</f>
        <v>1018.1262</v>
      </c>
      <c r="X208" s="147">
        <v>0.19536000000000001</v>
      </c>
      <c r="Y208" s="147">
        <f>X208*K208</f>
        <v>175.86307200000002</v>
      </c>
      <c r="Z208" s="147">
        <v>0</v>
      </c>
      <c r="AA208" s="148">
        <f>Z208*K208</f>
        <v>0</v>
      </c>
      <c r="AR208" s="21" t="s">
        <v>163</v>
      </c>
      <c r="AT208" s="21" t="s">
        <v>165</v>
      </c>
      <c r="AU208" s="21" t="s">
        <v>130</v>
      </c>
      <c r="AY208" s="21" t="s">
        <v>164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1" t="s">
        <v>80</v>
      </c>
      <c r="BK208" s="149">
        <f>ROUND(L208*K208,2)</f>
        <v>0</v>
      </c>
      <c r="BL208" s="21" t="s">
        <v>163</v>
      </c>
      <c r="BM208" s="21" t="s">
        <v>516</v>
      </c>
    </row>
    <row r="209" spans="2:65" s="10" customFormat="1" ht="16.5" customHeight="1">
      <c r="B209" s="154"/>
      <c r="C209" s="155"/>
      <c r="D209" s="155"/>
      <c r="E209" s="156" t="s">
        <v>5</v>
      </c>
      <c r="F209" s="257" t="s">
        <v>517</v>
      </c>
      <c r="G209" s="258"/>
      <c r="H209" s="258"/>
      <c r="I209" s="258"/>
      <c r="J209" s="155"/>
      <c r="K209" s="157">
        <v>900.2</v>
      </c>
      <c r="L209" s="155"/>
      <c r="M209" s="155"/>
      <c r="N209" s="155"/>
      <c r="O209" s="155"/>
      <c r="P209" s="155"/>
      <c r="Q209" s="155"/>
      <c r="R209" s="158"/>
      <c r="T209" s="159"/>
      <c r="U209" s="155"/>
      <c r="V209" s="155"/>
      <c r="W209" s="155"/>
      <c r="X209" s="155"/>
      <c r="Y209" s="155"/>
      <c r="Z209" s="155"/>
      <c r="AA209" s="160"/>
      <c r="AT209" s="161" t="s">
        <v>371</v>
      </c>
      <c r="AU209" s="161" t="s">
        <v>130</v>
      </c>
      <c r="AV209" s="10" t="s">
        <v>130</v>
      </c>
      <c r="AW209" s="10" t="s">
        <v>30</v>
      </c>
      <c r="AX209" s="10" t="s">
        <v>80</v>
      </c>
      <c r="AY209" s="161" t="s">
        <v>164</v>
      </c>
    </row>
    <row r="210" spans="2:65" s="1" customFormat="1" ht="25.5" customHeight="1">
      <c r="B210" s="140"/>
      <c r="C210" s="170" t="s">
        <v>328</v>
      </c>
      <c r="D210" s="170" t="s">
        <v>508</v>
      </c>
      <c r="E210" s="171" t="s">
        <v>518</v>
      </c>
      <c r="F210" s="263" t="s">
        <v>519</v>
      </c>
      <c r="G210" s="263"/>
      <c r="H210" s="263"/>
      <c r="I210" s="263"/>
      <c r="J210" s="172" t="s">
        <v>511</v>
      </c>
      <c r="K210" s="173">
        <v>216.73599999999999</v>
      </c>
      <c r="L210" s="264">
        <v>0</v>
      </c>
      <c r="M210" s="264"/>
      <c r="N210" s="264">
        <f>ROUND(L210*K210,2)</f>
        <v>0</v>
      </c>
      <c r="O210" s="225"/>
      <c r="P210" s="225"/>
      <c r="Q210" s="225"/>
      <c r="R210" s="145"/>
      <c r="T210" s="146" t="s">
        <v>5</v>
      </c>
      <c r="U210" s="43" t="s">
        <v>37</v>
      </c>
      <c r="V210" s="147">
        <v>0</v>
      </c>
      <c r="W210" s="147">
        <f>V210*K210</f>
        <v>0</v>
      </c>
      <c r="X210" s="147">
        <v>1</v>
      </c>
      <c r="Y210" s="147">
        <f>X210*K210</f>
        <v>216.73599999999999</v>
      </c>
      <c r="Z210" s="147">
        <v>0</v>
      </c>
      <c r="AA210" s="148">
        <f>Z210*K210</f>
        <v>0</v>
      </c>
      <c r="AR210" s="21" t="s">
        <v>340</v>
      </c>
      <c r="AT210" s="21" t="s">
        <v>508</v>
      </c>
      <c r="AU210" s="21" t="s">
        <v>130</v>
      </c>
      <c r="AY210" s="21" t="s">
        <v>164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1" t="s">
        <v>80</v>
      </c>
      <c r="BK210" s="149">
        <f>ROUND(L210*K210,2)</f>
        <v>0</v>
      </c>
      <c r="BL210" s="21" t="s">
        <v>163</v>
      </c>
      <c r="BM210" s="21" t="s">
        <v>520</v>
      </c>
    </row>
    <row r="211" spans="2:65" s="10" customFormat="1" ht="25.5" customHeight="1">
      <c r="B211" s="154"/>
      <c r="C211" s="155"/>
      <c r="D211" s="155"/>
      <c r="E211" s="156" t="s">
        <v>5</v>
      </c>
      <c r="F211" s="257" t="s">
        <v>521</v>
      </c>
      <c r="G211" s="258"/>
      <c r="H211" s="258"/>
      <c r="I211" s="258"/>
      <c r="J211" s="155"/>
      <c r="K211" s="157">
        <v>216.73599999999999</v>
      </c>
      <c r="L211" s="155"/>
      <c r="M211" s="155"/>
      <c r="N211" s="155"/>
      <c r="O211" s="155"/>
      <c r="P211" s="155"/>
      <c r="Q211" s="155"/>
      <c r="R211" s="158"/>
      <c r="T211" s="159"/>
      <c r="U211" s="155"/>
      <c r="V211" s="155"/>
      <c r="W211" s="155"/>
      <c r="X211" s="155"/>
      <c r="Y211" s="155"/>
      <c r="Z211" s="155"/>
      <c r="AA211" s="160"/>
      <c r="AT211" s="161" t="s">
        <v>371</v>
      </c>
      <c r="AU211" s="161" t="s">
        <v>130</v>
      </c>
      <c r="AV211" s="10" t="s">
        <v>130</v>
      </c>
      <c r="AW211" s="10" t="s">
        <v>30</v>
      </c>
      <c r="AX211" s="10" t="s">
        <v>80</v>
      </c>
      <c r="AY211" s="161" t="s">
        <v>164</v>
      </c>
    </row>
    <row r="212" spans="2:65" s="1" customFormat="1" ht="38.25" customHeight="1">
      <c r="B212" s="140"/>
      <c r="C212" s="141" t="s">
        <v>332</v>
      </c>
      <c r="D212" s="141" t="s">
        <v>165</v>
      </c>
      <c r="E212" s="142" t="s">
        <v>522</v>
      </c>
      <c r="F212" s="224" t="s">
        <v>523</v>
      </c>
      <c r="G212" s="224"/>
      <c r="H212" s="224"/>
      <c r="I212" s="224"/>
      <c r="J212" s="143" t="s">
        <v>368</v>
      </c>
      <c r="K212" s="144">
        <v>591.20000000000005</v>
      </c>
      <c r="L212" s="225">
        <v>0</v>
      </c>
      <c r="M212" s="225"/>
      <c r="N212" s="225">
        <f>ROUND(L212*K212,2)</f>
        <v>0</v>
      </c>
      <c r="O212" s="225"/>
      <c r="P212" s="225"/>
      <c r="Q212" s="225"/>
      <c r="R212" s="145"/>
      <c r="T212" s="146" t="s">
        <v>5</v>
      </c>
      <c r="U212" s="43" t="s">
        <v>37</v>
      </c>
      <c r="V212" s="147">
        <v>1.81</v>
      </c>
      <c r="W212" s="147">
        <f>V212*K212</f>
        <v>1070.0720000000001</v>
      </c>
      <c r="X212" s="147">
        <v>0.18995999999999999</v>
      </c>
      <c r="Y212" s="147">
        <f>X212*K212</f>
        <v>112.30435200000001</v>
      </c>
      <c r="Z212" s="147">
        <v>0</v>
      </c>
      <c r="AA212" s="148">
        <f>Z212*K212</f>
        <v>0</v>
      </c>
      <c r="AR212" s="21" t="s">
        <v>163</v>
      </c>
      <c r="AT212" s="21" t="s">
        <v>165</v>
      </c>
      <c r="AU212" s="21" t="s">
        <v>130</v>
      </c>
      <c r="AY212" s="21" t="s">
        <v>164</v>
      </c>
      <c r="BE212" s="149">
        <f>IF(U212="základní",N212,0)</f>
        <v>0</v>
      </c>
      <c r="BF212" s="149">
        <f>IF(U212="snížená",N212,0)</f>
        <v>0</v>
      </c>
      <c r="BG212" s="149">
        <f>IF(U212="zákl. přenesená",N212,0)</f>
        <v>0</v>
      </c>
      <c r="BH212" s="149">
        <f>IF(U212="sníž. přenesená",N212,0)</f>
        <v>0</v>
      </c>
      <c r="BI212" s="149">
        <f>IF(U212="nulová",N212,0)</f>
        <v>0</v>
      </c>
      <c r="BJ212" s="21" t="s">
        <v>80</v>
      </c>
      <c r="BK212" s="149">
        <f>ROUND(L212*K212,2)</f>
        <v>0</v>
      </c>
      <c r="BL212" s="21" t="s">
        <v>163</v>
      </c>
      <c r="BM212" s="21" t="s">
        <v>524</v>
      </c>
    </row>
    <row r="213" spans="2:65" s="10" customFormat="1" ht="16.5" customHeight="1">
      <c r="B213" s="154"/>
      <c r="C213" s="155"/>
      <c r="D213" s="155"/>
      <c r="E213" s="156" t="s">
        <v>5</v>
      </c>
      <c r="F213" s="257" t="s">
        <v>525</v>
      </c>
      <c r="G213" s="258"/>
      <c r="H213" s="258"/>
      <c r="I213" s="258"/>
      <c r="J213" s="155"/>
      <c r="K213" s="157">
        <v>119.28</v>
      </c>
      <c r="L213" s="155"/>
      <c r="M213" s="155"/>
      <c r="N213" s="155"/>
      <c r="O213" s="155"/>
      <c r="P213" s="155"/>
      <c r="Q213" s="155"/>
      <c r="R213" s="158"/>
      <c r="T213" s="159"/>
      <c r="U213" s="155"/>
      <c r="V213" s="155"/>
      <c r="W213" s="155"/>
      <c r="X213" s="155"/>
      <c r="Y213" s="155"/>
      <c r="Z213" s="155"/>
      <c r="AA213" s="160"/>
      <c r="AT213" s="161" t="s">
        <v>371</v>
      </c>
      <c r="AU213" s="161" t="s">
        <v>130</v>
      </c>
      <c r="AV213" s="10" t="s">
        <v>130</v>
      </c>
      <c r="AW213" s="10" t="s">
        <v>30</v>
      </c>
      <c r="AX213" s="10" t="s">
        <v>72</v>
      </c>
      <c r="AY213" s="161" t="s">
        <v>164</v>
      </c>
    </row>
    <row r="214" spans="2:65" s="10" customFormat="1" ht="25.5" customHeight="1">
      <c r="B214" s="154"/>
      <c r="C214" s="155"/>
      <c r="D214" s="155"/>
      <c r="E214" s="156" t="s">
        <v>5</v>
      </c>
      <c r="F214" s="253" t="s">
        <v>526</v>
      </c>
      <c r="G214" s="254"/>
      <c r="H214" s="254"/>
      <c r="I214" s="254"/>
      <c r="J214" s="155"/>
      <c r="K214" s="157">
        <v>278.32</v>
      </c>
      <c r="L214" s="155"/>
      <c r="M214" s="155"/>
      <c r="N214" s="155"/>
      <c r="O214" s="155"/>
      <c r="P214" s="155"/>
      <c r="Q214" s="155"/>
      <c r="R214" s="158"/>
      <c r="T214" s="159"/>
      <c r="U214" s="155"/>
      <c r="V214" s="155"/>
      <c r="W214" s="155"/>
      <c r="X214" s="155"/>
      <c r="Y214" s="155"/>
      <c r="Z214" s="155"/>
      <c r="AA214" s="160"/>
      <c r="AT214" s="161" t="s">
        <v>371</v>
      </c>
      <c r="AU214" s="161" t="s">
        <v>130</v>
      </c>
      <c r="AV214" s="10" t="s">
        <v>130</v>
      </c>
      <c r="AW214" s="10" t="s">
        <v>30</v>
      </c>
      <c r="AX214" s="10" t="s">
        <v>72</v>
      </c>
      <c r="AY214" s="161" t="s">
        <v>164</v>
      </c>
    </row>
    <row r="215" spans="2:65" s="10" customFormat="1" ht="16.5" customHeight="1">
      <c r="B215" s="154"/>
      <c r="C215" s="155"/>
      <c r="D215" s="155"/>
      <c r="E215" s="156" t="s">
        <v>5</v>
      </c>
      <c r="F215" s="253" t="s">
        <v>527</v>
      </c>
      <c r="G215" s="254"/>
      <c r="H215" s="254"/>
      <c r="I215" s="254"/>
      <c r="J215" s="155"/>
      <c r="K215" s="157">
        <v>139.80000000000001</v>
      </c>
      <c r="L215" s="155"/>
      <c r="M215" s="155"/>
      <c r="N215" s="155"/>
      <c r="O215" s="155"/>
      <c r="P215" s="155"/>
      <c r="Q215" s="155"/>
      <c r="R215" s="158"/>
      <c r="T215" s="159"/>
      <c r="U215" s="155"/>
      <c r="V215" s="155"/>
      <c r="W215" s="155"/>
      <c r="X215" s="155"/>
      <c r="Y215" s="155"/>
      <c r="Z215" s="155"/>
      <c r="AA215" s="160"/>
      <c r="AT215" s="161" t="s">
        <v>371</v>
      </c>
      <c r="AU215" s="161" t="s">
        <v>130</v>
      </c>
      <c r="AV215" s="10" t="s">
        <v>130</v>
      </c>
      <c r="AW215" s="10" t="s">
        <v>30</v>
      </c>
      <c r="AX215" s="10" t="s">
        <v>72</v>
      </c>
      <c r="AY215" s="161" t="s">
        <v>164</v>
      </c>
    </row>
    <row r="216" spans="2:65" s="10" customFormat="1" ht="25.5" customHeight="1">
      <c r="B216" s="154"/>
      <c r="C216" s="155"/>
      <c r="D216" s="155"/>
      <c r="E216" s="156" t="s">
        <v>5</v>
      </c>
      <c r="F216" s="253" t="s">
        <v>528</v>
      </c>
      <c r="G216" s="254"/>
      <c r="H216" s="254"/>
      <c r="I216" s="254"/>
      <c r="J216" s="155"/>
      <c r="K216" s="157">
        <v>53.8</v>
      </c>
      <c r="L216" s="155"/>
      <c r="M216" s="155"/>
      <c r="N216" s="155"/>
      <c r="O216" s="155"/>
      <c r="P216" s="155"/>
      <c r="Q216" s="155"/>
      <c r="R216" s="158"/>
      <c r="T216" s="159"/>
      <c r="U216" s="155"/>
      <c r="V216" s="155"/>
      <c r="W216" s="155"/>
      <c r="X216" s="155"/>
      <c r="Y216" s="155"/>
      <c r="Z216" s="155"/>
      <c r="AA216" s="160"/>
      <c r="AT216" s="161" t="s">
        <v>371</v>
      </c>
      <c r="AU216" s="161" t="s">
        <v>130</v>
      </c>
      <c r="AV216" s="10" t="s">
        <v>130</v>
      </c>
      <c r="AW216" s="10" t="s">
        <v>30</v>
      </c>
      <c r="AX216" s="10" t="s">
        <v>72</v>
      </c>
      <c r="AY216" s="161" t="s">
        <v>164</v>
      </c>
    </row>
    <row r="217" spans="2:65" s="11" customFormat="1" ht="16.5" customHeight="1">
      <c r="B217" s="162"/>
      <c r="C217" s="163"/>
      <c r="D217" s="163"/>
      <c r="E217" s="164" t="s">
        <v>5</v>
      </c>
      <c r="F217" s="255" t="s">
        <v>375</v>
      </c>
      <c r="G217" s="256"/>
      <c r="H217" s="256"/>
      <c r="I217" s="256"/>
      <c r="J217" s="163"/>
      <c r="K217" s="165">
        <v>591.20000000000005</v>
      </c>
      <c r="L217" s="163"/>
      <c r="M217" s="163"/>
      <c r="N217" s="163"/>
      <c r="O217" s="163"/>
      <c r="P217" s="163"/>
      <c r="Q217" s="163"/>
      <c r="R217" s="166"/>
      <c r="T217" s="167"/>
      <c r="U217" s="163"/>
      <c r="V217" s="163"/>
      <c r="W217" s="163"/>
      <c r="X217" s="163"/>
      <c r="Y217" s="163"/>
      <c r="Z217" s="163"/>
      <c r="AA217" s="168"/>
      <c r="AT217" s="169" t="s">
        <v>371</v>
      </c>
      <c r="AU217" s="169" t="s">
        <v>130</v>
      </c>
      <c r="AV217" s="11" t="s">
        <v>163</v>
      </c>
      <c r="AW217" s="11" t="s">
        <v>30</v>
      </c>
      <c r="AX217" s="11" t="s">
        <v>80</v>
      </c>
      <c r="AY217" s="169" t="s">
        <v>164</v>
      </c>
    </row>
    <row r="218" spans="2:65" s="1" customFormat="1" ht="25.5" customHeight="1">
      <c r="B218" s="140"/>
      <c r="C218" s="170" t="s">
        <v>266</v>
      </c>
      <c r="D218" s="170" t="s">
        <v>508</v>
      </c>
      <c r="E218" s="171" t="s">
        <v>529</v>
      </c>
      <c r="F218" s="263" t="s">
        <v>530</v>
      </c>
      <c r="G218" s="263"/>
      <c r="H218" s="263"/>
      <c r="I218" s="263"/>
      <c r="J218" s="172" t="s">
        <v>511</v>
      </c>
      <c r="K218" s="173">
        <v>21.468</v>
      </c>
      <c r="L218" s="264">
        <v>0</v>
      </c>
      <c r="M218" s="264"/>
      <c r="N218" s="264">
        <f>ROUND(L218*K218,2)</f>
        <v>0</v>
      </c>
      <c r="O218" s="225"/>
      <c r="P218" s="225"/>
      <c r="Q218" s="225"/>
      <c r="R218" s="145"/>
      <c r="T218" s="146" t="s">
        <v>5</v>
      </c>
      <c r="U218" s="43" t="s">
        <v>37</v>
      </c>
      <c r="V218" s="147">
        <v>0</v>
      </c>
      <c r="W218" s="147">
        <f>V218*K218</f>
        <v>0</v>
      </c>
      <c r="X218" s="147">
        <v>1</v>
      </c>
      <c r="Y218" s="147">
        <f>X218*K218</f>
        <v>21.468</v>
      </c>
      <c r="Z218" s="147">
        <v>0</v>
      </c>
      <c r="AA218" s="148">
        <f>Z218*K218</f>
        <v>0</v>
      </c>
      <c r="AR218" s="21" t="s">
        <v>340</v>
      </c>
      <c r="AT218" s="21" t="s">
        <v>508</v>
      </c>
      <c r="AU218" s="21" t="s">
        <v>130</v>
      </c>
      <c r="AY218" s="21" t="s">
        <v>164</v>
      </c>
      <c r="BE218" s="149">
        <f>IF(U218="základní",N218,0)</f>
        <v>0</v>
      </c>
      <c r="BF218" s="149">
        <f>IF(U218="snížená",N218,0)</f>
        <v>0</v>
      </c>
      <c r="BG218" s="149">
        <f>IF(U218="zákl. přenesená",N218,0)</f>
        <v>0</v>
      </c>
      <c r="BH218" s="149">
        <f>IF(U218="sníž. přenesená",N218,0)</f>
        <v>0</v>
      </c>
      <c r="BI218" s="149">
        <f>IF(U218="nulová",N218,0)</f>
        <v>0</v>
      </c>
      <c r="BJ218" s="21" t="s">
        <v>80</v>
      </c>
      <c r="BK218" s="149">
        <f>ROUND(L218*K218,2)</f>
        <v>0</v>
      </c>
      <c r="BL218" s="21" t="s">
        <v>163</v>
      </c>
      <c r="BM218" s="21" t="s">
        <v>531</v>
      </c>
    </row>
    <row r="219" spans="2:65" s="1" customFormat="1" ht="16.5" customHeight="1">
      <c r="B219" s="34"/>
      <c r="C219" s="35"/>
      <c r="D219" s="35"/>
      <c r="E219" s="35"/>
      <c r="F219" s="222" t="s">
        <v>532</v>
      </c>
      <c r="G219" s="223"/>
      <c r="H219" s="223"/>
      <c r="I219" s="223"/>
      <c r="J219" s="35"/>
      <c r="K219" s="35"/>
      <c r="L219" s="35"/>
      <c r="M219" s="35"/>
      <c r="N219" s="35"/>
      <c r="O219" s="35"/>
      <c r="P219" s="35"/>
      <c r="Q219" s="35"/>
      <c r="R219" s="36"/>
      <c r="T219" s="150"/>
      <c r="U219" s="35"/>
      <c r="V219" s="35"/>
      <c r="W219" s="35"/>
      <c r="X219" s="35"/>
      <c r="Y219" s="35"/>
      <c r="Z219" s="35"/>
      <c r="AA219" s="73"/>
      <c r="AT219" s="21" t="s">
        <v>176</v>
      </c>
      <c r="AU219" s="21" t="s">
        <v>130</v>
      </c>
    </row>
    <row r="220" spans="2:65" s="10" customFormat="1" ht="25.5" customHeight="1">
      <c r="B220" s="154"/>
      <c r="C220" s="155"/>
      <c r="D220" s="155"/>
      <c r="E220" s="156" t="s">
        <v>5</v>
      </c>
      <c r="F220" s="253" t="s">
        <v>533</v>
      </c>
      <c r="G220" s="254"/>
      <c r="H220" s="254"/>
      <c r="I220" s="254"/>
      <c r="J220" s="155"/>
      <c r="K220" s="157">
        <v>30.923999999999999</v>
      </c>
      <c r="L220" s="155"/>
      <c r="M220" s="155"/>
      <c r="N220" s="155"/>
      <c r="O220" s="155"/>
      <c r="P220" s="155"/>
      <c r="Q220" s="155"/>
      <c r="R220" s="158"/>
      <c r="T220" s="159"/>
      <c r="U220" s="155"/>
      <c r="V220" s="155"/>
      <c r="W220" s="155"/>
      <c r="X220" s="155"/>
      <c r="Y220" s="155"/>
      <c r="Z220" s="155"/>
      <c r="AA220" s="160"/>
      <c r="AT220" s="161" t="s">
        <v>371</v>
      </c>
      <c r="AU220" s="161" t="s">
        <v>130</v>
      </c>
      <c r="AV220" s="10" t="s">
        <v>130</v>
      </c>
      <c r="AW220" s="10" t="s">
        <v>30</v>
      </c>
      <c r="AX220" s="10" t="s">
        <v>72</v>
      </c>
      <c r="AY220" s="161" t="s">
        <v>164</v>
      </c>
    </row>
    <row r="221" spans="2:65" s="10" customFormat="1" ht="25.5" customHeight="1">
      <c r="B221" s="154"/>
      <c r="C221" s="155"/>
      <c r="D221" s="155"/>
      <c r="E221" s="156" t="s">
        <v>5</v>
      </c>
      <c r="F221" s="253" t="s">
        <v>534</v>
      </c>
      <c r="G221" s="254"/>
      <c r="H221" s="254"/>
      <c r="I221" s="254"/>
      <c r="J221" s="155"/>
      <c r="K221" s="157">
        <v>-9.4559999999999995</v>
      </c>
      <c r="L221" s="155"/>
      <c r="M221" s="155"/>
      <c r="N221" s="155"/>
      <c r="O221" s="155"/>
      <c r="P221" s="155"/>
      <c r="Q221" s="155"/>
      <c r="R221" s="158"/>
      <c r="T221" s="159"/>
      <c r="U221" s="155"/>
      <c r="V221" s="155"/>
      <c r="W221" s="155"/>
      <c r="X221" s="155"/>
      <c r="Y221" s="155"/>
      <c r="Z221" s="155"/>
      <c r="AA221" s="160"/>
      <c r="AT221" s="161" t="s">
        <v>371</v>
      </c>
      <c r="AU221" s="161" t="s">
        <v>130</v>
      </c>
      <c r="AV221" s="10" t="s">
        <v>130</v>
      </c>
      <c r="AW221" s="10" t="s">
        <v>30</v>
      </c>
      <c r="AX221" s="10" t="s">
        <v>72</v>
      </c>
      <c r="AY221" s="161" t="s">
        <v>164</v>
      </c>
    </row>
    <row r="222" spans="2:65" s="11" customFormat="1" ht="16.5" customHeight="1">
      <c r="B222" s="162"/>
      <c r="C222" s="163"/>
      <c r="D222" s="163"/>
      <c r="E222" s="164" t="s">
        <v>5</v>
      </c>
      <c r="F222" s="255" t="s">
        <v>375</v>
      </c>
      <c r="G222" s="256"/>
      <c r="H222" s="256"/>
      <c r="I222" s="256"/>
      <c r="J222" s="163"/>
      <c r="K222" s="165">
        <v>21.468</v>
      </c>
      <c r="L222" s="163"/>
      <c r="M222" s="163"/>
      <c r="N222" s="163"/>
      <c r="O222" s="163"/>
      <c r="P222" s="163"/>
      <c r="Q222" s="163"/>
      <c r="R222" s="166"/>
      <c r="T222" s="167"/>
      <c r="U222" s="163"/>
      <c r="V222" s="163"/>
      <c r="W222" s="163"/>
      <c r="X222" s="163"/>
      <c r="Y222" s="163"/>
      <c r="Z222" s="163"/>
      <c r="AA222" s="168"/>
      <c r="AT222" s="169" t="s">
        <v>371</v>
      </c>
      <c r="AU222" s="169" t="s">
        <v>130</v>
      </c>
      <c r="AV222" s="11" t="s">
        <v>163</v>
      </c>
      <c r="AW222" s="11" t="s">
        <v>30</v>
      </c>
      <c r="AX222" s="11" t="s">
        <v>80</v>
      </c>
      <c r="AY222" s="169" t="s">
        <v>164</v>
      </c>
    </row>
    <row r="223" spans="2:65" s="1" customFormat="1" ht="25.5" customHeight="1">
      <c r="B223" s="140"/>
      <c r="C223" s="170" t="s">
        <v>262</v>
      </c>
      <c r="D223" s="170" t="s">
        <v>508</v>
      </c>
      <c r="E223" s="171" t="s">
        <v>535</v>
      </c>
      <c r="F223" s="263" t="s">
        <v>536</v>
      </c>
      <c r="G223" s="263"/>
      <c r="H223" s="263"/>
      <c r="I223" s="263"/>
      <c r="J223" s="172" t="s">
        <v>511</v>
      </c>
      <c r="K223" s="173">
        <v>14.532999999999999</v>
      </c>
      <c r="L223" s="264">
        <v>0</v>
      </c>
      <c r="M223" s="264"/>
      <c r="N223" s="264">
        <f>ROUND(L223*K223,2)</f>
        <v>0</v>
      </c>
      <c r="O223" s="225"/>
      <c r="P223" s="225"/>
      <c r="Q223" s="225"/>
      <c r="R223" s="145"/>
      <c r="T223" s="146" t="s">
        <v>5</v>
      </c>
      <c r="U223" s="43" t="s">
        <v>37</v>
      </c>
      <c r="V223" s="147">
        <v>0</v>
      </c>
      <c r="W223" s="147">
        <f>V223*K223</f>
        <v>0</v>
      </c>
      <c r="X223" s="147">
        <v>1</v>
      </c>
      <c r="Y223" s="147">
        <f>X223*K223</f>
        <v>14.532999999999999</v>
      </c>
      <c r="Z223" s="147">
        <v>0</v>
      </c>
      <c r="AA223" s="148">
        <f>Z223*K223</f>
        <v>0</v>
      </c>
      <c r="AR223" s="21" t="s">
        <v>340</v>
      </c>
      <c r="AT223" s="21" t="s">
        <v>508</v>
      </c>
      <c r="AU223" s="21" t="s">
        <v>130</v>
      </c>
      <c r="AY223" s="21" t="s">
        <v>164</v>
      </c>
      <c r="BE223" s="149">
        <f>IF(U223="základní",N223,0)</f>
        <v>0</v>
      </c>
      <c r="BF223" s="149">
        <f>IF(U223="snížená",N223,0)</f>
        <v>0</v>
      </c>
      <c r="BG223" s="149">
        <f>IF(U223="zákl. přenesená",N223,0)</f>
        <v>0</v>
      </c>
      <c r="BH223" s="149">
        <f>IF(U223="sníž. přenesená",N223,0)</f>
        <v>0</v>
      </c>
      <c r="BI223" s="149">
        <f>IF(U223="nulová",N223,0)</f>
        <v>0</v>
      </c>
      <c r="BJ223" s="21" t="s">
        <v>80</v>
      </c>
      <c r="BK223" s="149">
        <f>ROUND(L223*K223,2)</f>
        <v>0</v>
      </c>
      <c r="BL223" s="21" t="s">
        <v>163</v>
      </c>
      <c r="BM223" s="21" t="s">
        <v>537</v>
      </c>
    </row>
    <row r="224" spans="2:65" s="10" customFormat="1" ht="16.5" customHeight="1">
      <c r="B224" s="154"/>
      <c r="C224" s="155"/>
      <c r="D224" s="155"/>
      <c r="E224" s="156" t="s">
        <v>5</v>
      </c>
      <c r="F224" s="257" t="s">
        <v>538</v>
      </c>
      <c r="G224" s="258"/>
      <c r="H224" s="258"/>
      <c r="I224" s="258"/>
      <c r="J224" s="155"/>
      <c r="K224" s="157">
        <v>15.532999999999999</v>
      </c>
      <c r="L224" s="155"/>
      <c r="M224" s="155"/>
      <c r="N224" s="155"/>
      <c r="O224" s="155"/>
      <c r="P224" s="155"/>
      <c r="Q224" s="155"/>
      <c r="R224" s="158"/>
      <c r="T224" s="159"/>
      <c r="U224" s="155"/>
      <c r="V224" s="155"/>
      <c r="W224" s="155"/>
      <c r="X224" s="155"/>
      <c r="Y224" s="155"/>
      <c r="Z224" s="155"/>
      <c r="AA224" s="160"/>
      <c r="AT224" s="161" t="s">
        <v>371</v>
      </c>
      <c r="AU224" s="161" t="s">
        <v>130</v>
      </c>
      <c r="AV224" s="10" t="s">
        <v>130</v>
      </c>
      <c r="AW224" s="10" t="s">
        <v>30</v>
      </c>
      <c r="AX224" s="10" t="s">
        <v>72</v>
      </c>
      <c r="AY224" s="161" t="s">
        <v>164</v>
      </c>
    </row>
    <row r="225" spans="2:65" s="10" customFormat="1" ht="25.5" customHeight="1">
      <c r="B225" s="154"/>
      <c r="C225" s="155"/>
      <c r="D225" s="155"/>
      <c r="E225" s="156" t="s">
        <v>5</v>
      </c>
      <c r="F225" s="253" t="s">
        <v>539</v>
      </c>
      <c r="G225" s="254"/>
      <c r="H225" s="254"/>
      <c r="I225" s="254"/>
      <c r="J225" s="155"/>
      <c r="K225" s="157">
        <v>-1</v>
      </c>
      <c r="L225" s="155"/>
      <c r="M225" s="155"/>
      <c r="N225" s="155"/>
      <c r="O225" s="155"/>
      <c r="P225" s="155"/>
      <c r="Q225" s="155"/>
      <c r="R225" s="158"/>
      <c r="T225" s="159"/>
      <c r="U225" s="155"/>
      <c r="V225" s="155"/>
      <c r="W225" s="155"/>
      <c r="X225" s="155"/>
      <c r="Y225" s="155"/>
      <c r="Z225" s="155"/>
      <c r="AA225" s="160"/>
      <c r="AT225" s="161" t="s">
        <v>371</v>
      </c>
      <c r="AU225" s="161" t="s">
        <v>130</v>
      </c>
      <c r="AV225" s="10" t="s">
        <v>130</v>
      </c>
      <c r="AW225" s="10" t="s">
        <v>30</v>
      </c>
      <c r="AX225" s="10" t="s">
        <v>72</v>
      </c>
      <c r="AY225" s="161" t="s">
        <v>164</v>
      </c>
    </row>
    <row r="226" spans="2:65" s="11" customFormat="1" ht="16.5" customHeight="1">
      <c r="B226" s="162"/>
      <c r="C226" s="163"/>
      <c r="D226" s="163"/>
      <c r="E226" s="164" t="s">
        <v>5</v>
      </c>
      <c r="F226" s="255" t="s">
        <v>375</v>
      </c>
      <c r="G226" s="256"/>
      <c r="H226" s="256"/>
      <c r="I226" s="256"/>
      <c r="J226" s="163"/>
      <c r="K226" s="165">
        <v>14.532999999999999</v>
      </c>
      <c r="L226" s="163"/>
      <c r="M226" s="163"/>
      <c r="N226" s="163"/>
      <c r="O226" s="163"/>
      <c r="P226" s="163"/>
      <c r="Q226" s="163"/>
      <c r="R226" s="166"/>
      <c r="T226" s="167"/>
      <c r="U226" s="163"/>
      <c r="V226" s="163"/>
      <c r="W226" s="163"/>
      <c r="X226" s="163"/>
      <c r="Y226" s="163"/>
      <c r="Z226" s="163"/>
      <c r="AA226" s="168"/>
      <c r="AT226" s="169" t="s">
        <v>371</v>
      </c>
      <c r="AU226" s="169" t="s">
        <v>130</v>
      </c>
      <c r="AV226" s="11" t="s">
        <v>163</v>
      </c>
      <c r="AW226" s="11" t="s">
        <v>30</v>
      </c>
      <c r="AX226" s="11" t="s">
        <v>80</v>
      </c>
      <c r="AY226" s="169" t="s">
        <v>164</v>
      </c>
    </row>
    <row r="227" spans="2:65" s="1" customFormat="1" ht="25.5" customHeight="1">
      <c r="B227" s="140"/>
      <c r="C227" s="170" t="s">
        <v>258</v>
      </c>
      <c r="D227" s="170" t="s">
        <v>508</v>
      </c>
      <c r="E227" s="171" t="s">
        <v>540</v>
      </c>
      <c r="F227" s="263" t="s">
        <v>541</v>
      </c>
      <c r="G227" s="263"/>
      <c r="H227" s="263"/>
      <c r="I227" s="263"/>
      <c r="J227" s="172" t="s">
        <v>511</v>
      </c>
      <c r="K227" s="173">
        <v>13.253</v>
      </c>
      <c r="L227" s="264">
        <v>0</v>
      </c>
      <c r="M227" s="264"/>
      <c r="N227" s="264">
        <f>ROUND(L227*K227,2)</f>
        <v>0</v>
      </c>
      <c r="O227" s="225"/>
      <c r="P227" s="225"/>
      <c r="Q227" s="225"/>
      <c r="R227" s="145"/>
      <c r="T227" s="146" t="s">
        <v>5</v>
      </c>
      <c r="U227" s="43" t="s">
        <v>37</v>
      </c>
      <c r="V227" s="147">
        <v>0</v>
      </c>
      <c r="W227" s="147">
        <f>V227*K227</f>
        <v>0</v>
      </c>
      <c r="X227" s="147">
        <v>1</v>
      </c>
      <c r="Y227" s="147">
        <f>X227*K227</f>
        <v>13.253</v>
      </c>
      <c r="Z227" s="147">
        <v>0</v>
      </c>
      <c r="AA227" s="148">
        <f>Z227*K227</f>
        <v>0</v>
      </c>
      <c r="AR227" s="21" t="s">
        <v>340</v>
      </c>
      <c r="AT227" s="21" t="s">
        <v>508</v>
      </c>
      <c r="AU227" s="21" t="s">
        <v>130</v>
      </c>
      <c r="AY227" s="21" t="s">
        <v>164</v>
      </c>
      <c r="BE227" s="149">
        <f>IF(U227="základní",N227,0)</f>
        <v>0</v>
      </c>
      <c r="BF227" s="149">
        <f>IF(U227="snížená",N227,0)</f>
        <v>0</v>
      </c>
      <c r="BG227" s="149">
        <f>IF(U227="zákl. přenesená",N227,0)</f>
        <v>0</v>
      </c>
      <c r="BH227" s="149">
        <f>IF(U227="sníž. přenesená",N227,0)</f>
        <v>0</v>
      </c>
      <c r="BI227" s="149">
        <f>IF(U227="nulová",N227,0)</f>
        <v>0</v>
      </c>
      <c r="BJ227" s="21" t="s">
        <v>80</v>
      </c>
      <c r="BK227" s="149">
        <f>ROUND(L227*K227,2)</f>
        <v>0</v>
      </c>
      <c r="BL227" s="21" t="s">
        <v>163</v>
      </c>
      <c r="BM227" s="21" t="s">
        <v>542</v>
      </c>
    </row>
    <row r="228" spans="2:65" s="10" customFormat="1" ht="25.5" customHeight="1">
      <c r="B228" s="154"/>
      <c r="C228" s="155"/>
      <c r="D228" s="155"/>
      <c r="E228" s="156" t="s">
        <v>5</v>
      </c>
      <c r="F228" s="257" t="s">
        <v>543</v>
      </c>
      <c r="G228" s="258"/>
      <c r="H228" s="258"/>
      <c r="I228" s="258"/>
      <c r="J228" s="155"/>
      <c r="K228" s="157">
        <v>13.253</v>
      </c>
      <c r="L228" s="155"/>
      <c r="M228" s="155"/>
      <c r="N228" s="155"/>
      <c r="O228" s="155"/>
      <c r="P228" s="155"/>
      <c r="Q228" s="155"/>
      <c r="R228" s="158"/>
      <c r="T228" s="159"/>
      <c r="U228" s="155"/>
      <c r="V228" s="155"/>
      <c r="W228" s="155"/>
      <c r="X228" s="155"/>
      <c r="Y228" s="155"/>
      <c r="Z228" s="155"/>
      <c r="AA228" s="160"/>
      <c r="AT228" s="161" t="s">
        <v>371</v>
      </c>
      <c r="AU228" s="161" t="s">
        <v>130</v>
      </c>
      <c r="AV228" s="10" t="s">
        <v>130</v>
      </c>
      <c r="AW228" s="10" t="s">
        <v>30</v>
      </c>
      <c r="AX228" s="10" t="s">
        <v>80</v>
      </c>
      <c r="AY228" s="161" t="s">
        <v>164</v>
      </c>
    </row>
    <row r="229" spans="2:65" s="1" customFormat="1" ht="38.25" customHeight="1">
      <c r="B229" s="140"/>
      <c r="C229" s="141" t="s">
        <v>544</v>
      </c>
      <c r="D229" s="141" t="s">
        <v>165</v>
      </c>
      <c r="E229" s="142" t="s">
        <v>545</v>
      </c>
      <c r="F229" s="224" t="s">
        <v>546</v>
      </c>
      <c r="G229" s="224"/>
      <c r="H229" s="224"/>
      <c r="I229" s="224"/>
      <c r="J229" s="143" t="s">
        <v>368</v>
      </c>
      <c r="K229" s="144">
        <v>14.48</v>
      </c>
      <c r="L229" s="225">
        <v>0</v>
      </c>
      <c r="M229" s="225"/>
      <c r="N229" s="225">
        <f>ROUND(L229*K229,2)</f>
        <v>0</v>
      </c>
      <c r="O229" s="225"/>
      <c r="P229" s="225"/>
      <c r="Q229" s="225"/>
      <c r="R229" s="145"/>
      <c r="T229" s="146" t="s">
        <v>5</v>
      </c>
      <c r="U229" s="43" t="s">
        <v>37</v>
      </c>
      <c r="V229" s="147">
        <v>0.76500000000000001</v>
      </c>
      <c r="W229" s="147">
        <f>V229*K229</f>
        <v>11.077200000000001</v>
      </c>
      <c r="X229" s="147">
        <v>0.14610000000000001</v>
      </c>
      <c r="Y229" s="147">
        <f>X229*K229</f>
        <v>2.1155280000000003</v>
      </c>
      <c r="Z229" s="147">
        <v>0</v>
      </c>
      <c r="AA229" s="148">
        <f>Z229*K229</f>
        <v>0</v>
      </c>
      <c r="AR229" s="21" t="s">
        <v>163</v>
      </c>
      <c r="AT229" s="21" t="s">
        <v>165</v>
      </c>
      <c r="AU229" s="21" t="s">
        <v>130</v>
      </c>
      <c r="AY229" s="21" t="s">
        <v>164</v>
      </c>
      <c r="BE229" s="149">
        <f>IF(U229="základní",N229,0)</f>
        <v>0</v>
      </c>
      <c r="BF229" s="149">
        <f>IF(U229="snížená",N229,0)</f>
        <v>0</v>
      </c>
      <c r="BG229" s="149">
        <f>IF(U229="zákl. přenesená",N229,0)</f>
        <v>0</v>
      </c>
      <c r="BH229" s="149">
        <f>IF(U229="sníž. přenesená",N229,0)</f>
        <v>0</v>
      </c>
      <c r="BI229" s="149">
        <f>IF(U229="nulová",N229,0)</f>
        <v>0</v>
      </c>
      <c r="BJ229" s="21" t="s">
        <v>80</v>
      </c>
      <c r="BK229" s="149">
        <f>ROUND(L229*K229,2)</f>
        <v>0</v>
      </c>
      <c r="BL229" s="21" t="s">
        <v>163</v>
      </c>
      <c r="BM229" s="21" t="s">
        <v>547</v>
      </c>
    </row>
    <row r="230" spans="2:65" s="10" customFormat="1" ht="16.5" customHeight="1">
      <c r="B230" s="154"/>
      <c r="C230" s="155"/>
      <c r="D230" s="155"/>
      <c r="E230" s="156" t="s">
        <v>5</v>
      </c>
      <c r="F230" s="257" t="s">
        <v>548</v>
      </c>
      <c r="G230" s="258"/>
      <c r="H230" s="258"/>
      <c r="I230" s="258"/>
      <c r="J230" s="155"/>
      <c r="K230" s="157">
        <v>5.75</v>
      </c>
      <c r="L230" s="155"/>
      <c r="M230" s="155"/>
      <c r="N230" s="155"/>
      <c r="O230" s="155"/>
      <c r="P230" s="155"/>
      <c r="Q230" s="155"/>
      <c r="R230" s="158"/>
      <c r="T230" s="159"/>
      <c r="U230" s="155"/>
      <c r="V230" s="155"/>
      <c r="W230" s="155"/>
      <c r="X230" s="155"/>
      <c r="Y230" s="155"/>
      <c r="Z230" s="155"/>
      <c r="AA230" s="160"/>
      <c r="AT230" s="161" t="s">
        <v>371</v>
      </c>
      <c r="AU230" s="161" t="s">
        <v>130</v>
      </c>
      <c r="AV230" s="10" t="s">
        <v>130</v>
      </c>
      <c r="AW230" s="10" t="s">
        <v>30</v>
      </c>
      <c r="AX230" s="10" t="s">
        <v>72</v>
      </c>
      <c r="AY230" s="161" t="s">
        <v>164</v>
      </c>
    </row>
    <row r="231" spans="2:65" s="10" customFormat="1" ht="16.5" customHeight="1">
      <c r="B231" s="154"/>
      <c r="C231" s="155"/>
      <c r="D231" s="155"/>
      <c r="E231" s="156" t="s">
        <v>5</v>
      </c>
      <c r="F231" s="253" t="s">
        <v>549</v>
      </c>
      <c r="G231" s="254"/>
      <c r="H231" s="254"/>
      <c r="I231" s="254"/>
      <c r="J231" s="155"/>
      <c r="K231" s="157">
        <v>8.73</v>
      </c>
      <c r="L231" s="155"/>
      <c r="M231" s="155"/>
      <c r="N231" s="155"/>
      <c r="O231" s="155"/>
      <c r="P231" s="155"/>
      <c r="Q231" s="155"/>
      <c r="R231" s="158"/>
      <c r="T231" s="159"/>
      <c r="U231" s="155"/>
      <c r="V231" s="155"/>
      <c r="W231" s="155"/>
      <c r="X231" s="155"/>
      <c r="Y231" s="155"/>
      <c r="Z231" s="155"/>
      <c r="AA231" s="160"/>
      <c r="AT231" s="161" t="s">
        <v>371</v>
      </c>
      <c r="AU231" s="161" t="s">
        <v>130</v>
      </c>
      <c r="AV231" s="10" t="s">
        <v>130</v>
      </c>
      <c r="AW231" s="10" t="s">
        <v>30</v>
      </c>
      <c r="AX231" s="10" t="s">
        <v>72</v>
      </c>
      <c r="AY231" s="161" t="s">
        <v>164</v>
      </c>
    </row>
    <row r="232" spans="2:65" s="11" customFormat="1" ht="16.5" customHeight="1">
      <c r="B232" s="162"/>
      <c r="C232" s="163"/>
      <c r="D232" s="163"/>
      <c r="E232" s="164" t="s">
        <v>5</v>
      </c>
      <c r="F232" s="255" t="s">
        <v>375</v>
      </c>
      <c r="G232" s="256"/>
      <c r="H232" s="256"/>
      <c r="I232" s="256"/>
      <c r="J232" s="163"/>
      <c r="K232" s="165">
        <v>14.48</v>
      </c>
      <c r="L232" s="163"/>
      <c r="M232" s="163"/>
      <c r="N232" s="163"/>
      <c r="O232" s="163"/>
      <c r="P232" s="163"/>
      <c r="Q232" s="163"/>
      <c r="R232" s="166"/>
      <c r="T232" s="167"/>
      <c r="U232" s="163"/>
      <c r="V232" s="163"/>
      <c r="W232" s="163"/>
      <c r="X232" s="163"/>
      <c r="Y232" s="163"/>
      <c r="Z232" s="163"/>
      <c r="AA232" s="168"/>
      <c r="AT232" s="169" t="s">
        <v>371</v>
      </c>
      <c r="AU232" s="169" t="s">
        <v>130</v>
      </c>
      <c r="AV232" s="11" t="s">
        <v>163</v>
      </c>
      <c r="AW232" s="11" t="s">
        <v>30</v>
      </c>
      <c r="AX232" s="11" t="s">
        <v>80</v>
      </c>
      <c r="AY232" s="169" t="s">
        <v>164</v>
      </c>
    </row>
    <row r="233" spans="2:65" s="1" customFormat="1" ht="16.5" customHeight="1">
      <c r="B233" s="140"/>
      <c r="C233" s="170" t="s">
        <v>550</v>
      </c>
      <c r="D233" s="170" t="s">
        <v>508</v>
      </c>
      <c r="E233" s="171" t="s">
        <v>551</v>
      </c>
      <c r="F233" s="263" t="s">
        <v>552</v>
      </c>
      <c r="G233" s="263"/>
      <c r="H233" s="263"/>
      <c r="I233" s="263"/>
      <c r="J233" s="172" t="s">
        <v>368</v>
      </c>
      <c r="K233" s="173">
        <v>5.75</v>
      </c>
      <c r="L233" s="264">
        <v>0</v>
      </c>
      <c r="M233" s="264"/>
      <c r="N233" s="264">
        <f>ROUND(L233*K233,2)</f>
        <v>0</v>
      </c>
      <c r="O233" s="225"/>
      <c r="P233" s="225"/>
      <c r="Q233" s="225"/>
      <c r="R233" s="145"/>
      <c r="T233" s="146" t="s">
        <v>5</v>
      </c>
      <c r="U233" s="43" t="s">
        <v>37</v>
      </c>
      <c r="V233" s="147">
        <v>0</v>
      </c>
      <c r="W233" s="147">
        <f>V233*K233</f>
        <v>0</v>
      </c>
      <c r="X233" s="147">
        <v>0.13200000000000001</v>
      </c>
      <c r="Y233" s="147">
        <f>X233*K233</f>
        <v>0.75900000000000001</v>
      </c>
      <c r="Z233" s="147">
        <v>0</v>
      </c>
      <c r="AA233" s="148">
        <f>Z233*K233</f>
        <v>0</v>
      </c>
      <c r="AR233" s="21" t="s">
        <v>340</v>
      </c>
      <c r="AT233" s="21" t="s">
        <v>508</v>
      </c>
      <c r="AU233" s="21" t="s">
        <v>130</v>
      </c>
      <c r="AY233" s="21" t="s">
        <v>164</v>
      </c>
      <c r="BE233" s="149">
        <f>IF(U233="základní",N233,0)</f>
        <v>0</v>
      </c>
      <c r="BF233" s="149">
        <f>IF(U233="snížená",N233,0)</f>
        <v>0</v>
      </c>
      <c r="BG233" s="149">
        <f>IF(U233="zákl. přenesená",N233,0)</f>
        <v>0</v>
      </c>
      <c r="BH233" s="149">
        <f>IF(U233="sníž. přenesená",N233,0)</f>
        <v>0</v>
      </c>
      <c r="BI233" s="149">
        <f>IF(U233="nulová",N233,0)</f>
        <v>0</v>
      </c>
      <c r="BJ233" s="21" t="s">
        <v>80</v>
      </c>
      <c r="BK233" s="149">
        <f>ROUND(L233*K233,2)</f>
        <v>0</v>
      </c>
      <c r="BL233" s="21" t="s">
        <v>163</v>
      </c>
      <c r="BM233" s="21" t="s">
        <v>553</v>
      </c>
    </row>
    <row r="234" spans="2:65" s="1" customFormat="1" ht="25.5" customHeight="1">
      <c r="B234" s="140"/>
      <c r="C234" s="170" t="s">
        <v>554</v>
      </c>
      <c r="D234" s="170" t="s">
        <v>508</v>
      </c>
      <c r="E234" s="171" t="s">
        <v>555</v>
      </c>
      <c r="F234" s="263" t="s">
        <v>556</v>
      </c>
      <c r="G234" s="263"/>
      <c r="H234" s="263"/>
      <c r="I234" s="263"/>
      <c r="J234" s="172" t="s">
        <v>368</v>
      </c>
      <c r="K234" s="173">
        <v>8.73</v>
      </c>
      <c r="L234" s="264">
        <v>0</v>
      </c>
      <c r="M234" s="264"/>
      <c r="N234" s="264">
        <f>ROUND(L234*K234,2)</f>
        <v>0</v>
      </c>
      <c r="O234" s="225"/>
      <c r="P234" s="225"/>
      <c r="Q234" s="225"/>
      <c r="R234" s="145"/>
      <c r="T234" s="146" t="s">
        <v>5</v>
      </c>
      <c r="U234" s="43" t="s">
        <v>37</v>
      </c>
      <c r="V234" s="147">
        <v>0</v>
      </c>
      <c r="W234" s="147">
        <f>V234*K234</f>
        <v>0</v>
      </c>
      <c r="X234" s="147">
        <v>0.13100000000000001</v>
      </c>
      <c r="Y234" s="147">
        <f>X234*K234</f>
        <v>1.1436300000000001</v>
      </c>
      <c r="Z234" s="147">
        <v>0</v>
      </c>
      <c r="AA234" s="148">
        <f>Z234*K234</f>
        <v>0</v>
      </c>
      <c r="AR234" s="21" t="s">
        <v>340</v>
      </c>
      <c r="AT234" s="21" t="s">
        <v>508</v>
      </c>
      <c r="AU234" s="21" t="s">
        <v>130</v>
      </c>
      <c r="AY234" s="21" t="s">
        <v>164</v>
      </c>
      <c r="BE234" s="149">
        <f>IF(U234="základní",N234,0)</f>
        <v>0</v>
      </c>
      <c r="BF234" s="149">
        <f>IF(U234="snížená",N234,0)</f>
        <v>0</v>
      </c>
      <c r="BG234" s="149">
        <f>IF(U234="zákl. přenesená",N234,0)</f>
        <v>0</v>
      </c>
      <c r="BH234" s="149">
        <f>IF(U234="sníž. přenesená",N234,0)</f>
        <v>0</v>
      </c>
      <c r="BI234" s="149">
        <f>IF(U234="nulová",N234,0)</f>
        <v>0</v>
      </c>
      <c r="BJ234" s="21" t="s">
        <v>80</v>
      </c>
      <c r="BK234" s="149">
        <f>ROUND(L234*K234,2)</f>
        <v>0</v>
      </c>
      <c r="BL234" s="21" t="s">
        <v>163</v>
      </c>
      <c r="BM234" s="21" t="s">
        <v>557</v>
      </c>
    </row>
    <row r="235" spans="2:65" s="1" customFormat="1" ht="25.5" customHeight="1">
      <c r="B235" s="140"/>
      <c r="C235" s="141" t="s">
        <v>195</v>
      </c>
      <c r="D235" s="141" t="s">
        <v>165</v>
      </c>
      <c r="E235" s="142" t="s">
        <v>558</v>
      </c>
      <c r="F235" s="224" t="s">
        <v>559</v>
      </c>
      <c r="G235" s="224"/>
      <c r="H235" s="224"/>
      <c r="I235" s="224"/>
      <c r="J235" s="143" t="s">
        <v>368</v>
      </c>
      <c r="K235" s="144">
        <v>127.5</v>
      </c>
      <c r="L235" s="225">
        <v>0</v>
      </c>
      <c r="M235" s="225"/>
      <c r="N235" s="225">
        <f>ROUND(L235*K235,2)</f>
        <v>0</v>
      </c>
      <c r="O235" s="225"/>
      <c r="P235" s="225"/>
      <c r="Q235" s="225"/>
      <c r="R235" s="145"/>
      <c r="T235" s="146" t="s">
        <v>5</v>
      </c>
      <c r="U235" s="43" t="s">
        <v>37</v>
      </c>
      <c r="V235" s="147">
        <v>1.0999999999999999E-2</v>
      </c>
      <c r="W235" s="147">
        <f>V235*K235</f>
        <v>1.4024999999999999</v>
      </c>
      <c r="X235" s="147">
        <v>2.256E-2</v>
      </c>
      <c r="Y235" s="147">
        <f>X235*K235</f>
        <v>2.8763999999999998</v>
      </c>
      <c r="Z235" s="147">
        <v>0</v>
      </c>
      <c r="AA235" s="148">
        <f>Z235*K235</f>
        <v>0</v>
      </c>
      <c r="AR235" s="21" t="s">
        <v>163</v>
      </c>
      <c r="AT235" s="21" t="s">
        <v>165</v>
      </c>
      <c r="AU235" s="21" t="s">
        <v>130</v>
      </c>
      <c r="AY235" s="21" t="s">
        <v>164</v>
      </c>
      <c r="BE235" s="149">
        <f>IF(U235="základní",N235,0)</f>
        <v>0</v>
      </c>
      <c r="BF235" s="149">
        <f>IF(U235="snížená",N235,0)</f>
        <v>0</v>
      </c>
      <c r="BG235" s="149">
        <f>IF(U235="zákl. přenesená",N235,0)</f>
        <v>0</v>
      </c>
      <c r="BH235" s="149">
        <f>IF(U235="sníž. přenesená",N235,0)</f>
        <v>0</v>
      </c>
      <c r="BI235" s="149">
        <f>IF(U235="nulová",N235,0)</f>
        <v>0</v>
      </c>
      <c r="BJ235" s="21" t="s">
        <v>80</v>
      </c>
      <c r="BK235" s="149">
        <f>ROUND(L235*K235,2)</f>
        <v>0</v>
      </c>
      <c r="BL235" s="21" t="s">
        <v>163</v>
      </c>
      <c r="BM235" s="21" t="s">
        <v>560</v>
      </c>
    </row>
    <row r="236" spans="2:65" s="10" customFormat="1" ht="16.5" customHeight="1">
      <c r="B236" s="154"/>
      <c r="C236" s="155"/>
      <c r="D236" s="155"/>
      <c r="E236" s="156" t="s">
        <v>5</v>
      </c>
      <c r="F236" s="257" t="s">
        <v>561</v>
      </c>
      <c r="G236" s="258"/>
      <c r="H236" s="258"/>
      <c r="I236" s="258"/>
      <c r="J236" s="155"/>
      <c r="K236" s="157">
        <v>127.5</v>
      </c>
      <c r="L236" s="155"/>
      <c r="M236" s="155"/>
      <c r="N236" s="155"/>
      <c r="O236" s="155"/>
      <c r="P236" s="155"/>
      <c r="Q236" s="155"/>
      <c r="R236" s="158"/>
      <c r="T236" s="159"/>
      <c r="U236" s="155"/>
      <c r="V236" s="155"/>
      <c r="W236" s="155"/>
      <c r="X236" s="155"/>
      <c r="Y236" s="155"/>
      <c r="Z236" s="155"/>
      <c r="AA236" s="160"/>
      <c r="AT236" s="161" t="s">
        <v>371</v>
      </c>
      <c r="AU236" s="161" t="s">
        <v>130</v>
      </c>
      <c r="AV236" s="10" t="s">
        <v>130</v>
      </c>
      <c r="AW236" s="10" t="s">
        <v>30</v>
      </c>
      <c r="AX236" s="10" t="s">
        <v>80</v>
      </c>
      <c r="AY236" s="161" t="s">
        <v>164</v>
      </c>
    </row>
    <row r="237" spans="2:65" s="1" customFormat="1" ht="25.5" customHeight="1">
      <c r="B237" s="140"/>
      <c r="C237" s="141" t="s">
        <v>344</v>
      </c>
      <c r="D237" s="141" t="s">
        <v>165</v>
      </c>
      <c r="E237" s="142" t="s">
        <v>562</v>
      </c>
      <c r="F237" s="224" t="s">
        <v>563</v>
      </c>
      <c r="G237" s="224"/>
      <c r="H237" s="224"/>
      <c r="I237" s="224"/>
      <c r="J237" s="143" t="s">
        <v>368</v>
      </c>
      <c r="K237" s="144">
        <v>25.5</v>
      </c>
      <c r="L237" s="225">
        <v>0</v>
      </c>
      <c r="M237" s="225"/>
      <c r="N237" s="225">
        <f>ROUND(L237*K237,2)</f>
        <v>0</v>
      </c>
      <c r="O237" s="225"/>
      <c r="P237" s="225"/>
      <c r="Q237" s="225"/>
      <c r="R237" s="145"/>
      <c r="T237" s="146" t="s">
        <v>5</v>
      </c>
      <c r="U237" s="43" t="s">
        <v>37</v>
      </c>
      <c r="V237" s="147">
        <v>1.508</v>
      </c>
      <c r="W237" s="147">
        <f>V237*K237</f>
        <v>38.454000000000001</v>
      </c>
      <c r="X237" s="147">
        <v>0.85660000000000003</v>
      </c>
      <c r="Y237" s="147">
        <f>X237*K237</f>
        <v>21.843299999999999</v>
      </c>
      <c r="Z237" s="147">
        <v>0</v>
      </c>
      <c r="AA237" s="148">
        <f>Z237*K237</f>
        <v>0</v>
      </c>
      <c r="AR237" s="21" t="s">
        <v>163</v>
      </c>
      <c r="AT237" s="21" t="s">
        <v>165</v>
      </c>
      <c r="AU237" s="21" t="s">
        <v>130</v>
      </c>
      <c r="AY237" s="21" t="s">
        <v>164</v>
      </c>
      <c r="BE237" s="149">
        <f>IF(U237="základní",N237,0)</f>
        <v>0</v>
      </c>
      <c r="BF237" s="149">
        <f>IF(U237="snížená",N237,0)</f>
        <v>0</v>
      </c>
      <c r="BG237" s="149">
        <f>IF(U237="zákl. přenesená",N237,0)</f>
        <v>0</v>
      </c>
      <c r="BH237" s="149">
        <f>IF(U237="sníž. přenesená",N237,0)</f>
        <v>0</v>
      </c>
      <c r="BI237" s="149">
        <f>IF(U237="nulová",N237,0)</f>
        <v>0</v>
      </c>
      <c r="BJ237" s="21" t="s">
        <v>80</v>
      </c>
      <c r="BK237" s="149">
        <f>ROUND(L237*K237,2)</f>
        <v>0</v>
      </c>
      <c r="BL237" s="21" t="s">
        <v>163</v>
      </c>
      <c r="BM237" s="21" t="s">
        <v>564</v>
      </c>
    </row>
    <row r="238" spans="2:65" s="10" customFormat="1" ht="16.5" customHeight="1">
      <c r="B238" s="154"/>
      <c r="C238" s="155"/>
      <c r="D238" s="155"/>
      <c r="E238" s="156" t="s">
        <v>5</v>
      </c>
      <c r="F238" s="257" t="s">
        <v>565</v>
      </c>
      <c r="G238" s="258"/>
      <c r="H238" s="258"/>
      <c r="I238" s="258"/>
      <c r="J238" s="155"/>
      <c r="K238" s="157">
        <v>25.5</v>
      </c>
      <c r="L238" s="155"/>
      <c r="M238" s="155"/>
      <c r="N238" s="155"/>
      <c r="O238" s="155"/>
      <c r="P238" s="155"/>
      <c r="Q238" s="155"/>
      <c r="R238" s="158"/>
      <c r="T238" s="159"/>
      <c r="U238" s="155"/>
      <c r="V238" s="155"/>
      <c r="W238" s="155"/>
      <c r="X238" s="155"/>
      <c r="Y238" s="155"/>
      <c r="Z238" s="155"/>
      <c r="AA238" s="160"/>
      <c r="AT238" s="161" t="s">
        <v>371</v>
      </c>
      <c r="AU238" s="161" t="s">
        <v>130</v>
      </c>
      <c r="AV238" s="10" t="s">
        <v>130</v>
      </c>
      <c r="AW238" s="10" t="s">
        <v>30</v>
      </c>
      <c r="AX238" s="10" t="s">
        <v>80</v>
      </c>
      <c r="AY238" s="161" t="s">
        <v>164</v>
      </c>
    </row>
    <row r="239" spans="2:65" s="9" customFormat="1" ht="29.85" customHeight="1">
      <c r="B239" s="129"/>
      <c r="C239" s="130"/>
      <c r="D239" s="139" t="s">
        <v>362</v>
      </c>
      <c r="E239" s="139"/>
      <c r="F239" s="139"/>
      <c r="G239" s="139"/>
      <c r="H239" s="139"/>
      <c r="I239" s="139"/>
      <c r="J239" s="139"/>
      <c r="K239" s="139"/>
      <c r="L239" s="139"/>
      <c r="M239" s="139"/>
      <c r="N239" s="230">
        <f>BK239</f>
        <v>0</v>
      </c>
      <c r="O239" s="231"/>
      <c r="P239" s="231"/>
      <c r="Q239" s="231"/>
      <c r="R239" s="132"/>
      <c r="T239" s="133"/>
      <c r="U239" s="130"/>
      <c r="V239" s="130"/>
      <c r="W239" s="134">
        <f>SUM(W240:W320)</f>
        <v>882.14530000000002</v>
      </c>
      <c r="X239" s="130"/>
      <c r="Y239" s="134">
        <f>SUM(Y240:Y320)</f>
        <v>289.31215180000004</v>
      </c>
      <c r="Z239" s="130"/>
      <c r="AA239" s="135">
        <f>SUM(AA240:AA320)</f>
        <v>8.2575000000000003</v>
      </c>
      <c r="AR239" s="136" t="s">
        <v>80</v>
      </c>
      <c r="AT239" s="137" t="s">
        <v>71</v>
      </c>
      <c r="AU239" s="137" t="s">
        <v>80</v>
      </c>
      <c r="AY239" s="136" t="s">
        <v>164</v>
      </c>
      <c r="BK239" s="138">
        <f>SUM(BK240:BK320)</f>
        <v>0</v>
      </c>
    </row>
    <row r="240" spans="2:65" s="1" customFormat="1" ht="38.25" customHeight="1">
      <c r="B240" s="140"/>
      <c r="C240" s="141" t="s">
        <v>566</v>
      </c>
      <c r="D240" s="141" t="s">
        <v>165</v>
      </c>
      <c r="E240" s="142" t="s">
        <v>567</v>
      </c>
      <c r="F240" s="224" t="s">
        <v>568</v>
      </c>
      <c r="G240" s="224"/>
      <c r="H240" s="224"/>
      <c r="I240" s="224"/>
      <c r="J240" s="143" t="s">
        <v>569</v>
      </c>
      <c r="K240" s="144">
        <v>8</v>
      </c>
      <c r="L240" s="225">
        <v>0</v>
      </c>
      <c r="M240" s="225"/>
      <c r="N240" s="225">
        <f>ROUND(L240*K240,2)</f>
        <v>0</v>
      </c>
      <c r="O240" s="225"/>
      <c r="P240" s="225"/>
      <c r="Q240" s="225"/>
      <c r="R240" s="145"/>
      <c r="T240" s="146" t="s">
        <v>5</v>
      </c>
      <c r="U240" s="43" t="s">
        <v>37</v>
      </c>
      <c r="V240" s="147">
        <v>0.83599999999999997</v>
      </c>
      <c r="W240" s="147">
        <f>V240*K240</f>
        <v>6.6879999999999997</v>
      </c>
      <c r="X240" s="147">
        <v>0</v>
      </c>
      <c r="Y240" s="147">
        <f>X240*K240</f>
        <v>0</v>
      </c>
      <c r="Z240" s="147">
        <v>0.12</v>
      </c>
      <c r="AA240" s="148">
        <f>Z240*K240</f>
        <v>0.96</v>
      </c>
      <c r="AR240" s="21" t="s">
        <v>163</v>
      </c>
      <c r="AT240" s="21" t="s">
        <v>165</v>
      </c>
      <c r="AU240" s="21" t="s">
        <v>130</v>
      </c>
      <c r="AY240" s="21" t="s">
        <v>164</v>
      </c>
      <c r="BE240" s="149">
        <f>IF(U240="základní",N240,0)</f>
        <v>0</v>
      </c>
      <c r="BF240" s="149">
        <f>IF(U240="snížená",N240,0)</f>
        <v>0</v>
      </c>
      <c r="BG240" s="149">
        <f>IF(U240="zákl. přenesená",N240,0)</f>
        <v>0</v>
      </c>
      <c r="BH240" s="149">
        <f>IF(U240="sníž. přenesená",N240,0)</f>
        <v>0</v>
      </c>
      <c r="BI240" s="149">
        <f>IF(U240="nulová",N240,0)</f>
        <v>0</v>
      </c>
      <c r="BJ240" s="21" t="s">
        <v>80</v>
      </c>
      <c r="BK240" s="149">
        <f>ROUND(L240*K240,2)</f>
        <v>0</v>
      </c>
      <c r="BL240" s="21" t="s">
        <v>163</v>
      </c>
      <c r="BM240" s="21" t="s">
        <v>570</v>
      </c>
    </row>
    <row r="241" spans="2:65" s="10" customFormat="1" ht="16.5" customHeight="1">
      <c r="B241" s="154"/>
      <c r="C241" s="155"/>
      <c r="D241" s="155"/>
      <c r="E241" s="156" t="s">
        <v>5</v>
      </c>
      <c r="F241" s="257" t="s">
        <v>571</v>
      </c>
      <c r="G241" s="258"/>
      <c r="H241" s="258"/>
      <c r="I241" s="258"/>
      <c r="J241" s="155"/>
      <c r="K241" s="157">
        <v>8</v>
      </c>
      <c r="L241" s="155"/>
      <c r="M241" s="155"/>
      <c r="N241" s="155"/>
      <c r="O241" s="155"/>
      <c r="P241" s="155"/>
      <c r="Q241" s="155"/>
      <c r="R241" s="158"/>
      <c r="T241" s="159"/>
      <c r="U241" s="155"/>
      <c r="V241" s="155"/>
      <c r="W241" s="155"/>
      <c r="X241" s="155"/>
      <c r="Y241" s="155"/>
      <c r="Z241" s="155"/>
      <c r="AA241" s="160"/>
      <c r="AT241" s="161" t="s">
        <v>371</v>
      </c>
      <c r="AU241" s="161" t="s">
        <v>130</v>
      </c>
      <c r="AV241" s="10" t="s">
        <v>130</v>
      </c>
      <c r="AW241" s="10" t="s">
        <v>30</v>
      </c>
      <c r="AX241" s="10" t="s">
        <v>80</v>
      </c>
      <c r="AY241" s="161" t="s">
        <v>164</v>
      </c>
    </row>
    <row r="242" spans="2:65" s="1" customFormat="1" ht="25.5" customHeight="1">
      <c r="B242" s="140"/>
      <c r="C242" s="141" t="s">
        <v>572</v>
      </c>
      <c r="D242" s="141" t="s">
        <v>165</v>
      </c>
      <c r="E242" s="142" t="s">
        <v>573</v>
      </c>
      <c r="F242" s="224" t="s">
        <v>574</v>
      </c>
      <c r="G242" s="224"/>
      <c r="H242" s="224"/>
      <c r="I242" s="224"/>
      <c r="J242" s="143" t="s">
        <v>569</v>
      </c>
      <c r="K242" s="144">
        <v>90</v>
      </c>
      <c r="L242" s="225">
        <v>0</v>
      </c>
      <c r="M242" s="225"/>
      <c r="N242" s="225">
        <f>ROUND(L242*K242,2)</f>
        <v>0</v>
      </c>
      <c r="O242" s="225"/>
      <c r="P242" s="225"/>
      <c r="Q242" s="225"/>
      <c r="R242" s="145"/>
      <c r="T242" s="146" t="s">
        <v>5</v>
      </c>
      <c r="U242" s="43" t="s">
        <v>37</v>
      </c>
      <c r="V242" s="147">
        <v>0</v>
      </c>
      <c r="W242" s="147">
        <f>V242*K242</f>
        <v>0</v>
      </c>
      <c r="X242" s="147">
        <v>0</v>
      </c>
      <c r="Y242" s="147">
        <f>X242*K242</f>
        <v>0</v>
      </c>
      <c r="Z242" s="147">
        <v>0</v>
      </c>
      <c r="AA242" s="148">
        <f>Z242*K242</f>
        <v>0</v>
      </c>
      <c r="AR242" s="21" t="s">
        <v>163</v>
      </c>
      <c r="AT242" s="21" t="s">
        <v>165</v>
      </c>
      <c r="AU242" s="21" t="s">
        <v>130</v>
      </c>
      <c r="AY242" s="21" t="s">
        <v>164</v>
      </c>
      <c r="BE242" s="149">
        <f>IF(U242="základní",N242,0)</f>
        <v>0</v>
      </c>
      <c r="BF242" s="149">
        <f>IF(U242="snížená",N242,0)</f>
        <v>0</v>
      </c>
      <c r="BG242" s="149">
        <f>IF(U242="zákl. přenesená",N242,0)</f>
        <v>0</v>
      </c>
      <c r="BH242" s="149">
        <f>IF(U242="sníž. přenesená",N242,0)</f>
        <v>0</v>
      </c>
      <c r="BI242" s="149">
        <f>IF(U242="nulová",N242,0)</f>
        <v>0</v>
      </c>
      <c r="BJ242" s="21" t="s">
        <v>80</v>
      </c>
      <c r="BK242" s="149">
        <f>ROUND(L242*K242,2)</f>
        <v>0</v>
      </c>
      <c r="BL242" s="21" t="s">
        <v>163</v>
      </c>
      <c r="BM242" s="21" t="s">
        <v>575</v>
      </c>
    </row>
    <row r="243" spans="2:65" s="10" customFormat="1" ht="16.5" customHeight="1">
      <c r="B243" s="154"/>
      <c r="C243" s="155"/>
      <c r="D243" s="155"/>
      <c r="E243" s="156" t="s">
        <v>5</v>
      </c>
      <c r="F243" s="257" t="s">
        <v>576</v>
      </c>
      <c r="G243" s="258"/>
      <c r="H243" s="258"/>
      <c r="I243" s="258"/>
      <c r="J243" s="155"/>
      <c r="K243" s="157">
        <v>90</v>
      </c>
      <c r="L243" s="155"/>
      <c r="M243" s="155"/>
      <c r="N243" s="155"/>
      <c r="O243" s="155"/>
      <c r="P243" s="155"/>
      <c r="Q243" s="155"/>
      <c r="R243" s="158"/>
      <c r="T243" s="159"/>
      <c r="U243" s="155"/>
      <c r="V243" s="155"/>
      <c r="W243" s="155"/>
      <c r="X243" s="155"/>
      <c r="Y243" s="155"/>
      <c r="Z243" s="155"/>
      <c r="AA243" s="160"/>
      <c r="AT243" s="161" t="s">
        <v>371</v>
      </c>
      <c r="AU243" s="161" t="s">
        <v>130</v>
      </c>
      <c r="AV243" s="10" t="s">
        <v>130</v>
      </c>
      <c r="AW243" s="10" t="s">
        <v>30</v>
      </c>
      <c r="AX243" s="10" t="s">
        <v>80</v>
      </c>
      <c r="AY243" s="161" t="s">
        <v>164</v>
      </c>
    </row>
    <row r="244" spans="2:65" s="1" customFormat="1" ht="25.5" customHeight="1">
      <c r="B244" s="140"/>
      <c r="C244" s="141" t="s">
        <v>577</v>
      </c>
      <c r="D244" s="141" t="s">
        <v>165</v>
      </c>
      <c r="E244" s="142" t="s">
        <v>578</v>
      </c>
      <c r="F244" s="224" t="s">
        <v>579</v>
      </c>
      <c r="G244" s="224"/>
      <c r="H244" s="224"/>
      <c r="I244" s="224"/>
      <c r="J244" s="143" t="s">
        <v>569</v>
      </c>
      <c r="K244" s="144">
        <v>1</v>
      </c>
      <c r="L244" s="225">
        <v>0</v>
      </c>
      <c r="M244" s="225"/>
      <c r="N244" s="225">
        <f>ROUND(L244*K244,2)</f>
        <v>0</v>
      </c>
      <c r="O244" s="225"/>
      <c r="P244" s="225"/>
      <c r="Q244" s="225"/>
      <c r="R244" s="145"/>
      <c r="T244" s="146" t="s">
        <v>5</v>
      </c>
      <c r="U244" s="43" t="s">
        <v>37</v>
      </c>
      <c r="V244" s="147">
        <v>0.2</v>
      </c>
      <c r="W244" s="147">
        <f>V244*K244</f>
        <v>0.2</v>
      </c>
      <c r="X244" s="147">
        <v>0</v>
      </c>
      <c r="Y244" s="147">
        <f>X244*K244</f>
        <v>0</v>
      </c>
      <c r="Z244" s="147">
        <v>0</v>
      </c>
      <c r="AA244" s="148">
        <f>Z244*K244</f>
        <v>0</v>
      </c>
      <c r="AR244" s="21" t="s">
        <v>163</v>
      </c>
      <c r="AT244" s="21" t="s">
        <v>165</v>
      </c>
      <c r="AU244" s="21" t="s">
        <v>130</v>
      </c>
      <c r="AY244" s="21" t="s">
        <v>164</v>
      </c>
      <c r="BE244" s="149">
        <f>IF(U244="základní",N244,0)</f>
        <v>0</v>
      </c>
      <c r="BF244" s="149">
        <f>IF(U244="snížená",N244,0)</f>
        <v>0</v>
      </c>
      <c r="BG244" s="149">
        <f>IF(U244="zákl. přenesená",N244,0)</f>
        <v>0</v>
      </c>
      <c r="BH244" s="149">
        <f>IF(U244="sníž. přenesená",N244,0)</f>
        <v>0</v>
      </c>
      <c r="BI244" s="149">
        <f>IF(U244="nulová",N244,0)</f>
        <v>0</v>
      </c>
      <c r="BJ244" s="21" t="s">
        <v>80</v>
      </c>
      <c r="BK244" s="149">
        <f>ROUND(L244*K244,2)</f>
        <v>0</v>
      </c>
      <c r="BL244" s="21" t="s">
        <v>163</v>
      </c>
      <c r="BM244" s="21" t="s">
        <v>580</v>
      </c>
    </row>
    <row r="245" spans="2:65" s="10" customFormat="1" ht="16.5" customHeight="1">
      <c r="B245" s="154"/>
      <c r="C245" s="155"/>
      <c r="D245" s="155"/>
      <c r="E245" s="156" t="s">
        <v>5</v>
      </c>
      <c r="F245" s="257" t="s">
        <v>581</v>
      </c>
      <c r="G245" s="258"/>
      <c r="H245" s="258"/>
      <c r="I245" s="258"/>
      <c r="J245" s="155"/>
      <c r="K245" s="157">
        <v>1</v>
      </c>
      <c r="L245" s="155"/>
      <c r="M245" s="155"/>
      <c r="N245" s="155"/>
      <c r="O245" s="155"/>
      <c r="P245" s="155"/>
      <c r="Q245" s="155"/>
      <c r="R245" s="158"/>
      <c r="T245" s="159"/>
      <c r="U245" s="155"/>
      <c r="V245" s="155"/>
      <c r="W245" s="155"/>
      <c r="X245" s="155"/>
      <c r="Y245" s="155"/>
      <c r="Z245" s="155"/>
      <c r="AA245" s="160"/>
      <c r="AT245" s="161" t="s">
        <v>371</v>
      </c>
      <c r="AU245" s="161" t="s">
        <v>130</v>
      </c>
      <c r="AV245" s="10" t="s">
        <v>130</v>
      </c>
      <c r="AW245" s="10" t="s">
        <v>30</v>
      </c>
      <c r="AX245" s="10" t="s">
        <v>80</v>
      </c>
      <c r="AY245" s="161" t="s">
        <v>164</v>
      </c>
    </row>
    <row r="246" spans="2:65" s="1" customFormat="1" ht="25.5" customHeight="1">
      <c r="B246" s="140"/>
      <c r="C246" s="141" t="s">
        <v>582</v>
      </c>
      <c r="D246" s="141" t="s">
        <v>165</v>
      </c>
      <c r="E246" s="142" t="s">
        <v>583</v>
      </c>
      <c r="F246" s="224" t="s">
        <v>584</v>
      </c>
      <c r="G246" s="224"/>
      <c r="H246" s="224"/>
      <c r="I246" s="224"/>
      <c r="J246" s="143" t="s">
        <v>569</v>
      </c>
      <c r="K246" s="144">
        <v>4</v>
      </c>
      <c r="L246" s="225">
        <v>0</v>
      </c>
      <c r="M246" s="225"/>
      <c r="N246" s="225">
        <f>ROUND(L246*K246,2)</f>
        <v>0</v>
      </c>
      <c r="O246" s="225"/>
      <c r="P246" s="225"/>
      <c r="Q246" s="225"/>
      <c r="R246" s="145"/>
      <c r="T246" s="146" t="s">
        <v>5</v>
      </c>
      <c r="U246" s="43" t="s">
        <v>37</v>
      </c>
      <c r="V246" s="147">
        <v>0.2</v>
      </c>
      <c r="W246" s="147">
        <f>V246*K246</f>
        <v>0.8</v>
      </c>
      <c r="X246" s="147">
        <v>6.9999999999999999E-4</v>
      </c>
      <c r="Y246" s="147">
        <f>X246*K246</f>
        <v>2.8E-3</v>
      </c>
      <c r="Z246" s="147">
        <v>0</v>
      </c>
      <c r="AA246" s="148">
        <f>Z246*K246</f>
        <v>0</v>
      </c>
      <c r="AR246" s="21" t="s">
        <v>163</v>
      </c>
      <c r="AT246" s="21" t="s">
        <v>165</v>
      </c>
      <c r="AU246" s="21" t="s">
        <v>130</v>
      </c>
      <c r="AY246" s="21" t="s">
        <v>164</v>
      </c>
      <c r="BE246" s="149">
        <f>IF(U246="základní",N246,0)</f>
        <v>0</v>
      </c>
      <c r="BF246" s="149">
        <f>IF(U246="snížená",N246,0)</f>
        <v>0</v>
      </c>
      <c r="BG246" s="149">
        <f>IF(U246="zákl. přenesená",N246,0)</f>
        <v>0</v>
      </c>
      <c r="BH246" s="149">
        <f>IF(U246="sníž. přenesená",N246,0)</f>
        <v>0</v>
      </c>
      <c r="BI246" s="149">
        <f>IF(U246="nulová",N246,0)</f>
        <v>0</v>
      </c>
      <c r="BJ246" s="21" t="s">
        <v>80</v>
      </c>
      <c r="BK246" s="149">
        <f>ROUND(L246*K246,2)</f>
        <v>0</v>
      </c>
      <c r="BL246" s="21" t="s">
        <v>163</v>
      </c>
      <c r="BM246" s="21" t="s">
        <v>585</v>
      </c>
    </row>
    <row r="247" spans="2:65" s="10" customFormat="1" ht="16.5" customHeight="1">
      <c r="B247" s="154"/>
      <c r="C247" s="155"/>
      <c r="D247" s="155"/>
      <c r="E247" s="156" t="s">
        <v>5</v>
      </c>
      <c r="F247" s="257" t="s">
        <v>586</v>
      </c>
      <c r="G247" s="258"/>
      <c r="H247" s="258"/>
      <c r="I247" s="258"/>
      <c r="J247" s="155"/>
      <c r="K247" s="157">
        <v>2</v>
      </c>
      <c r="L247" s="155"/>
      <c r="M247" s="155"/>
      <c r="N247" s="155"/>
      <c r="O247" s="155"/>
      <c r="P247" s="155"/>
      <c r="Q247" s="155"/>
      <c r="R247" s="158"/>
      <c r="T247" s="159"/>
      <c r="U247" s="155"/>
      <c r="V247" s="155"/>
      <c r="W247" s="155"/>
      <c r="X247" s="155"/>
      <c r="Y247" s="155"/>
      <c r="Z247" s="155"/>
      <c r="AA247" s="160"/>
      <c r="AT247" s="161" t="s">
        <v>371</v>
      </c>
      <c r="AU247" s="161" t="s">
        <v>130</v>
      </c>
      <c r="AV247" s="10" t="s">
        <v>130</v>
      </c>
      <c r="AW247" s="10" t="s">
        <v>30</v>
      </c>
      <c r="AX247" s="10" t="s">
        <v>72</v>
      </c>
      <c r="AY247" s="161" t="s">
        <v>164</v>
      </c>
    </row>
    <row r="248" spans="2:65" s="10" customFormat="1" ht="16.5" customHeight="1">
      <c r="B248" s="154"/>
      <c r="C248" s="155"/>
      <c r="D248" s="155"/>
      <c r="E248" s="156" t="s">
        <v>5</v>
      </c>
      <c r="F248" s="253" t="s">
        <v>587</v>
      </c>
      <c r="G248" s="254"/>
      <c r="H248" s="254"/>
      <c r="I248" s="254"/>
      <c r="J248" s="155"/>
      <c r="K248" s="157">
        <v>2</v>
      </c>
      <c r="L248" s="155"/>
      <c r="M248" s="155"/>
      <c r="N248" s="155"/>
      <c r="O248" s="155"/>
      <c r="P248" s="155"/>
      <c r="Q248" s="155"/>
      <c r="R248" s="158"/>
      <c r="T248" s="159"/>
      <c r="U248" s="155"/>
      <c r="V248" s="155"/>
      <c r="W248" s="155"/>
      <c r="X248" s="155"/>
      <c r="Y248" s="155"/>
      <c r="Z248" s="155"/>
      <c r="AA248" s="160"/>
      <c r="AT248" s="161" t="s">
        <v>371</v>
      </c>
      <c r="AU248" s="161" t="s">
        <v>130</v>
      </c>
      <c r="AV248" s="10" t="s">
        <v>130</v>
      </c>
      <c r="AW248" s="10" t="s">
        <v>30</v>
      </c>
      <c r="AX248" s="10" t="s">
        <v>72</v>
      </c>
      <c r="AY248" s="161" t="s">
        <v>164</v>
      </c>
    </row>
    <row r="249" spans="2:65" s="11" customFormat="1" ht="16.5" customHeight="1">
      <c r="B249" s="162"/>
      <c r="C249" s="163"/>
      <c r="D249" s="163"/>
      <c r="E249" s="164" t="s">
        <v>5</v>
      </c>
      <c r="F249" s="255" t="s">
        <v>375</v>
      </c>
      <c r="G249" s="256"/>
      <c r="H249" s="256"/>
      <c r="I249" s="256"/>
      <c r="J249" s="163"/>
      <c r="K249" s="165">
        <v>4</v>
      </c>
      <c r="L249" s="163"/>
      <c r="M249" s="163"/>
      <c r="N249" s="163"/>
      <c r="O249" s="163"/>
      <c r="P249" s="163"/>
      <c r="Q249" s="163"/>
      <c r="R249" s="166"/>
      <c r="T249" s="167"/>
      <c r="U249" s="163"/>
      <c r="V249" s="163"/>
      <c r="W249" s="163"/>
      <c r="X249" s="163"/>
      <c r="Y249" s="163"/>
      <c r="Z249" s="163"/>
      <c r="AA249" s="168"/>
      <c r="AT249" s="169" t="s">
        <v>371</v>
      </c>
      <c r="AU249" s="169" t="s">
        <v>130</v>
      </c>
      <c r="AV249" s="11" t="s">
        <v>163</v>
      </c>
      <c r="AW249" s="11" t="s">
        <v>30</v>
      </c>
      <c r="AX249" s="11" t="s">
        <v>80</v>
      </c>
      <c r="AY249" s="169" t="s">
        <v>164</v>
      </c>
    </row>
    <row r="250" spans="2:65" s="1" customFormat="1" ht="25.5" customHeight="1">
      <c r="B250" s="140"/>
      <c r="C250" s="170" t="s">
        <v>588</v>
      </c>
      <c r="D250" s="170" t="s">
        <v>508</v>
      </c>
      <c r="E250" s="171" t="s">
        <v>589</v>
      </c>
      <c r="F250" s="263" t="s">
        <v>590</v>
      </c>
      <c r="G250" s="263"/>
      <c r="H250" s="263"/>
      <c r="I250" s="263"/>
      <c r="J250" s="172" t="s">
        <v>569</v>
      </c>
      <c r="K250" s="173">
        <v>2</v>
      </c>
      <c r="L250" s="264">
        <v>0</v>
      </c>
      <c r="M250" s="264"/>
      <c r="N250" s="264">
        <f>ROUND(L250*K250,2)</f>
        <v>0</v>
      </c>
      <c r="O250" s="225"/>
      <c r="P250" s="225"/>
      <c r="Q250" s="225"/>
      <c r="R250" s="145"/>
      <c r="T250" s="146" t="s">
        <v>5</v>
      </c>
      <c r="U250" s="43" t="s">
        <v>37</v>
      </c>
      <c r="V250" s="147">
        <v>0</v>
      </c>
      <c r="W250" s="147">
        <f>V250*K250</f>
        <v>0</v>
      </c>
      <c r="X250" s="147">
        <v>2.3999999999999998E-3</v>
      </c>
      <c r="Y250" s="147">
        <f>X250*K250</f>
        <v>4.7999999999999996E-3</v>
      </c>
      <c r="Z250" s="147">
        <v>0</v>
      </c>
      <c r="AA250" s="148">
        <f>Z250*K250</f>
        <v>0</v>
      </c>
      <c r="AR250" s="21" t="s">
        <v>340</v>
      </c>
      <c r="AT250" s="21" t="s">
        <v>508</v>
      </c>
      <c r="AU250" s="21" t="s">
        <v>130</v>
      </c>
      <c r="AY250" s="21" t="s">
        <v>164</v>
      </c>
      <c r="BE250" s="149">
        <f>IF(U250="základní",N250,0)</f>
        <v>0</v>
      </c>
      <c r="BF250" s="149">
        <f>IF(U250="snížená",N250,0)</f>
        <v>0</v>
      </c>
      <c r="BG250" s="149">
        <f>IF(U250="zákl. přenesená",N250,0)</f>
        <v>0</v>
      </c>
      <c r="BH250" s="149">
        <f>IF(U250="sníž. přenesená",N250,0)</f>
        <v>0</v>
      </c>
      <c r="BI250" s="149">
        <f>IF(U250="nulová",N250,0)</f>
        <v>0</v>
      </c>
      <c r="BJ250" s="21" t="s">
        <v>80</v>
      </c>
      <c r="BK250" s="149">
        <f>ROUND(L250*K250,2)</f>
        <v>0</v>
      </c>
      <c r="BL250" s="21" t="s">
        <v>163</v>
      </c>
      <c r="BM250" s="21" t="s">
        <v>591</v>
      </c>
    </row>
    <row r="251" spans="2:65" s="10" customFormat="1" ht="16.5" customHeight="1">
      <c r="B251" s="154"/>
      <c r="C251" s="155"/>
      <c r="D251" s="155"/>
      <c r="E251" s="156" t="s">
        <v>5</v>
      </c>
      <c r="F251" s="257" t="s">
        <v>592</v>
      </c>
      <c r="G251" s="258"/>
      <c r="H251" s="258"/>
      <c r="I251" s="258"/>
      <c r="J251" s="155"/>
      <c r="K251" s="157">
        <v>2</v>
      </c>
      <c r="L251" s="155"/>
      <c r="M251" s="155"/>
      <c r="N251" s="155"/>
      <c r="O251" s="155"/>
      <c r="P251" s="155"/>
      <c r="Q251" s="155"/>
      <c r="R251" s="158"/>
      <c r="T251" s="159"/>
      <c r="U251" s="155"/>
      <c r="V251" s="155"/>
      <c r="W251" s="155"/>
      <c r="X251" s="155"/>
      <c r="Y251" s="155"/>
      <c r="Z251" s="155"/>
      <c r="AA251" s="160"/>
      <c r="AT251" s="161" t="s">
        <v>371</v>
      </c>
      <c r="AU251" s="161" t="s">
        <v>130</v>
      </c>
      <c r="AV251" s="10" t="s">
        <v>130</v>
      </c>
      <c r="AW251" s="10" t="s">
        <v>30</v>
      </c>
      <c r="AX251" s="10" t="s">
        <v>80</v>
      </c>
      <c r="AY251" s="161" t="s">
        <v>164</v>
      </c>
    </row>
    <row r="252" spans="2:65" s="1" customFormat="1" ht="25.5" customHeight="1">
      <c r="B252" s="140"/>
      <c r="C252" s="170" t="s">
        <v>593</v>
      </c>
      <c r="D252" s="170" t="s">
        <v>508</v>
      </c>
      <c r="E252" s="171" t="s">
        <v>594</v>
      </c>
      <c r="F252" s="263" t="s">
        <v>595</v>
      </c>
      <c r="G252" s="263"/>
      <c r="H252" s="263"/>
      <c r="I252" s="263"/>
      <c r="J252" s="172" t="s">
        <v>569</v>
      </c>
      <c r="K252" s="173">
        <v>2</v>
      </c>
      <c r="L252" s="264">
        <v>0</v>
      </c>
      <c r="M252" s="264"/>
      <c r="N252" s="264">
        <f>ROUND(L252*K252,2)</f>
        <v>0</v>
      </c>
      <c r="O252" s="225"/>
      <c r="P252" s="225"/>
      <c r="Q252" s="225"/>
      <c r="R252" s="145"/>
      <c r="T252" s="146" t="s">
        <v>5</v>
      </c>
      <c r="U252" s="43" t="s">
        <v>37</v>
      </c>
      <c r="V252" s="147">
        <v>0</v>
      </c>
      <c r="W252" s="147">
        <f>V252*K252</f>
        <v>0</v>
      </c>
      <c r="X252" s="147">
        <v>2.5000000000000001E-3</v>
      </c>
      <c r="Y252" s="147">
        <f>X252*K252</f>
        <v>5.0000000000000001E-3</v>
      </c>
      <c r="Z252" s="147">
        <v>0</v>
      </c>
      <c r="AA252" s="148">
        <f>Z252*K252</f>
        <v>0</v>
      </c>
      <c r="AR252" s="21" t="s">
        <v>340</v>
      </c>
      <c r="AT252" s="21" t="s">
        <v>508</v>
      </c>
      <c r="AU252" s="21" t="s">
        <v>130</v>
      </c>
      <c r="AY252" s="21" t="s">
        <v>164</v>
      </c>
      <c r="BE252" s="149">
        <f>IF(U252="základní",N252,0)</f>
        <v>0</v>
      </c>
      <c r="BF252" s="149">
        <f>IF(U252="snížená",N252,0)</f>
        <v>0</v>
      </c>
      <c r="BG252" s="149">
        <f>IF(U252="zákl. přenesená",N252,0)</f>
        <v>0</v>
      </c>
      <c r="BH252" s="149">
        <f>IF(U252="sníž. přenesená",N252,0)</f>
        <v>0</v>
      </c>
      <c r="BI252" s="149">
        <f>IF(U252="nulová",N252,0)</f>
        <v>0</v>
      </c>
      <c r="BJ252" s="21" t="s">
        <v>80</v>
      </c>
      <c r="BK252" s="149">
        <f>ROUND(L252*K252,2)</f>
        <v>0</v>
      </c>
      <c r="BL252" s="21" t="s">
        <v>163</v>
      </c>
      <c r="BM252" s="21" t="s">
        <v>596</v>
      </c>
    </row>
    <row r="253" spans="2:65" s="10" customFormat="1" ht="16.5" customHeight="1">
      <c r="B253" s="154"/>
      <c r="C253" s="155"/>
      <c r="D253" s="155"/>
      <c r="E253" s="156" t="s">
        <v>5</v>
      </c>
      <c r="F253" s="257" t="s">
        <v>587</v>
      </c>
      <c r="G253" s="258"/>
      <c r="H253" s="258"/>
      <c r="I253" s="258"/>
      <c r="J253" s="155"/>
      <c r="K253" s="157">
        <v>2</v>
      </c>
      <c r="L253" s="155"/>
      <c r="M253" s="155"/>
      <c r="N253" s="155"/>
      <c r="O253" s="155"/>
      <c r="P253" s="155"/>
      <c r="Q253" s="155"/>
      <c r="R253" s="158"/>
      <c r="T253" s="159"/>
      <c r="U253" s="155"/>
      <c r="V253" s="155"/>
      <c r="W253" s="155"/>
      <c r="X253" s="155"/>
      <c r="Y253" s="155"/>
      <c r="Z253" s="155"/>
      <c r="AA253" s="160"/>
      <c r="AT253" s="161" t="s">
        <v>371</v>
      </c>
      <c r="AU253" s="161" t="s">
        <v>130</v>
      </c>
      <c r="AV253" s="10" t="s">
        <v>130</v>
      </c>
      <c r="AW253" s="10" t="s">
        <v>30</v>
      </c>
      <c r="AX253" s="10" t="s">
        <v>80</v>
      </c>
      <c r="AY253" s="161" t="s">
        <v>164</v>
      </c>
    </row>
    <row r="254" spans="2:65" s="1" customFormat="1" ht="25.5" customHeight="1">
      <c r="B254" s="140"/>
      <c r="C254" s="141" t="s">
        <v>597</v>
      </c>
      <c r="D254" s="141" t="s">
        <v>165</v>
      </c>
      <c r="E254" s="142" t="s">
        <v>598</v>
      </c>
      <c r="F254" s="224" t="s">
        <v>599</v>
      </c>
      <c r="G254" s="224"/>
      <c r="H254" s="224"/>
      <c r="I254" s="224"/>
      <c r="J254" s="143" t="s">
        <v>569</v>
      </c>
      <c r="K254" s="144">
        <v>2</v>
      </c>
      <c r="L254" s="225">
        <v>0</v>
      </c>
      <c r="M254" s="225"/>
      <c r="N254" s="225">
        <f>ROUND(L254*K254,2)</f>
        <v>0</v>
      </c>
      <c r="O254" s="225"/>
      <c r="P254" s="225"/>
      <c r="Q254" s="225"/>
      <c r="R254" s="145"/>
      <c r="T254" s="146" t="s">
        <v>5</v>
      </c>
      <c r="U254" s="43" t="s">
        <v>37</v>
      </c>
      <c r="V254" s="147">
        <v>0.41599999999999998</v>
      </c>
      <c r="W254" s="147">
        <f>V254*K254</f>
        <v>0.83199999999999996</v>
      </c>
      <c r="X254" s="147">
        <v>0.10940999999999999</v>
      </c>
      <c r="Y254" s="147">
        <f>X254*K254</f>
        <v>0.21881999999999999</v>
      </c>
      <c r="Z254" s="147">
        <v>0</v>
      </c>
      <c r="AA254" s="148">
        <f>Z254*K254</f>
        <v>0</v>
      </c>
      <c r="AR254" s="21" t="s">
        <v>163</v>
      </c>
      <c r="AT254" s="21" t="s">
        <v>165</v>
      </c>
      <c r="AU254" s="21" t="s">
        <v>130</v>
      </c>
      <c r="AY254" s="21" t="s">
        <v>164</v>
      </c>
      <c r="BE254" s="149">
        <f>IF(U254="základní",N254,0)</f>
        <v>0</v>
      </c>
      <c r="BF254" s="149">
        <f>IF(U254="snížená",N254,0)</f>
        <v>0</v>
      </c>
      <c r="BG254" s="149">
        <f>IF(U254="zákl. přenesená",N254,0)</f>
        <v>0</v>
      </c>
      <c r="BH254" s="149">
        <f>IF(U254="sníž. přenesená",N254,0)</f>
        <v>0</v>
      </c>
      <c r="BI254" s="149">
        <f>IF(U254="nulová",N254,0)</f>
        <v>0</v>
      </c>
      <c r="BJ254" s="21" t="s">
        <v>80</v>
      </c>
      <c r="BK254" s="149">
        <f>ROUND(L254*K254,2)</f>
        <v>0</v>
      </c>
      <c r="BL254" s="21" t="s">
        <v>163</v>
      </c>
      <c r="BM254" s="21" t="s">
        <v>600</v>
      </c>
    </row>
    <row r="255" spans="2:65" s="10" customFormat="1" ht="16.5" customHeight="1">
      <c r="B255" s="154"/>
      <c r="C255" s="155"/>
      <c r="D255" s="155"/>
      <c r="E255" s="156" t="s">
        <v>5</v>
      </c>
      <c r="F255" s="257" t="s">
        <v>586</v>
      </c>
      <c r="G255" s="258"/>
      <c r="H255" s="258"/>
      <c r="I255" s="258"/>
      <c r="J255" s="155"/>
      <c r="K255" s="157">
        <v>2</v>
      </c>
      <c r="L255" s="155"/>
      <c r="M255" s="155"/>
      <c r="N255" s="155"/>
      <c r="O255" s="155"/>
      <c r="P255" s="155"/>
      <c r="Q255" s="155"/>
      <c r="R255" s="158"/>
      <c r="T255" s="159"/>
      <c r="U255" s="155"/>
      <c r="V255" s="155"/>
      <c r="W255" s="155"/>
      <c r="X255" s="155"/>
      <c r="Y255" s="155"/>
      <c r="Z255" s="155"/>
      <c r="AA255" s="160"/>
      <c r="AT255" s="161" t="s">
        <v>371</v>
      </c>
      <c r="AU255" s="161" t="s">
        <v>130</v>
      </c>
      <c r="AV255" s="10" t="s">
        <v>130</v>
      </c>
      <c r="AW255" s="10" t="s">
        <v>30</v>
      </c>
      <c r="AX255" s="10" t="s">
        <v>80</v>
      </c>
      <c r="AY255" s="161" t="s">
        <v>164</v>
      </c>
    </row>
    <row r="256" spans="2:65" s="1" customFormat="1" ht="16.5" customHeight="1">
      <c r="B256" s="140"/>
      <c r="C256" s="170" t="s">
        <v>601</v>
      </c>
      <c r="D256" s="170" t="s">
        <v>508</v>
      </c>
      <c r="E256" s="171" t="s">
        <v>602</v>
      </c>
      <c r="F256" s="263" t="s">
        <v>603</v>
      </c>
      <c r="G256" s="263"/>
      <c r="H256" s="263"/>
      <c r="I256" s="263"/>
      <c r="J256" s="172" t="s">
        <v>569</v>
      </c>
      <c r="K256" s="173">
        <v>2</v>
      </c>
      <c r="L256" s="264">
        <v>0</v>
      </c>
      <c r="M256" s="264"/>
      <c r="N256" s="264">
        <f>ROUND(L256*K256,2)</f>
        <v>0</v>
      </c>
      <c r="O256" s="225"/>
      <c r="P256" s="225"/>
      <c r="Q256" s="225"/>
      <c r="R256" s="145"/>
      <c r="T256" s="146" t="s">
        <v>5</v>
      </c>
      <c r="U256" s="43" t="s">
        <v>37</v>
      </c>
      <c r="V256" s="147">
        <v>0</v>
      </c>
      <c r="W256" s="147">
        <f>V256*K256</f>
        <v>0</v>
      </c>
      <c r="X256" s="147">
        <v>6.1000000000000004E-3</v>
      </c>
      <c r="Y256" s="147">
        <f>X256*K256</f>
        <v>1.2200000000000001E-2</v>
      </c>
      <c r="Z256" s="147">
        <v>0</v>
      </c>
      <c r="AA256" s="148">
        <f>Z256*K256</f>
        <v>0</v>
      </c>
      <c r="AR256" s="21" t="s">
        <v>340</v>
      </c>
      <c r="AT256" s="21" t="s">
        <v>508</v>
      </c>
      <c r="AU256" s="21" t="s">
        <v>130</v>
      </c>
      <c r="AY256" s="21" t="s">
        <v>164</v>
      </c>
      <c r="BE256" s="149">
        <f>IF(U256="základní",N256,0)</f>
        <v>0</v>
      </c>
      <c r="BF256" s="149">
        <f>IF(U256="snížená",N256,0)</f>
        <v>0</v>
      </c>
      <c r="BG256" s="149">
        <f>IF(U256="zákl. přenesená",N256,0)</f>
        <v>0</v>
      </c>
      <c r="BH256" s="149">
        <f>IF(U256="sníž. přenesená",N256,0)</f>
        <v>0</v>
      </c>
      <c r="BI256" s="149">
        <f>IF(U256="nulová",N256,0)</f>
        <v>0</v>
      </c>
      <c r="BJ256" s="21" t="s">
        <v>80</v>
      </c>
      <c r="BK256" s="149">
        <f>ROUND(L256*K256,2)</f>
        <v>0</v>
      </c>
      <c r="BL256" s="21" t="s">
        <v>163</v>
      </c>
      <c r="BM256" s="21" t="s">
        <v>604</v>
      </c>
    </row>
    <row r="257" spans="2:65" s="1" customFormat="1" ht="25.5" customHeight="1">
      <c r="B257" s="140"/>
      <c r="C257" s="141" t="s">
        <v>605</v>
      </c>
      <c r="D257" s="141" t="s">
        <v>165</v>
      </c>
      <c r="E257" s="142" t="s">
        <v>606</v>
      </c>
      <c r="F257" s="224" t="s">
        <v>607</v>
      </c>
      <c r="G257" s="224"/>
      <c r="H257" s="224"/>
      <c r="I257" s="224"/>
      <c r="J257" s="143" t="s">
        <v>409</v>
      </c>
      <c r="K257" s="144">
        <v>10</v>
      </c>
      <c r="L257" s="225">
        <v>0</v>
      </c>
      <c r="M257" s="225"/>
      <c r="N257" s="225">
        <f>ROUND(L257*K257,2)</f>
        <v>0</v>
      </c>
      <c r="O257" s="225"/>
      <c r="P257" s="225"/>
      <c r="Q257" s="225"/>
      <c r="R257" s="145"/>
      <c r="T257" s="146" t="s">
        <v>5</v>
      </c>
      <c r="U257" s="43" t="s">
        <v>37</v>
      </c>
      <c r="V257" s="147">
        <v>3.0000000000000001E-3</v>
      </c>
      <c r="W257" s="147">
        <f>V257*K257</f>
        <v>0.03</v>
      </c>
      <c r="X257" s="147">
        <v>1.4999999999999999E-4</v>
      </c>
      <c r="Y257" s="147">
        <f>X257*K257</f>
        <v>1.4999999999999998E-3</v>
      </c>
      <c r="Z257" s="147">
        <v>0</v>
      </c>
      <c r="AA257" s="148">
        <f>Z257*K257</f>
        <v>0</v>
      </c>
      <c r="AR257" s="21" t="s">
        <v>163</v>
      </c>
      <c r="AT257" s="21" t="s">
        <v>165</v>
      </c>
      <c r="AU257" s="21" t="s">
        <v>130</v>
      </c>
      <c r="AY257" s="21" t="s">
        <v>164</v>
      </c>
      <c r="BE257" s="149">
        <f>IF(U257="základní",N257,0)</f>
        <v>0</v>
      </c>
      <c r="BF257" s="149">
        <f>IF(U257="snížená",N257,0)</f>
        <v>0</v>
      </c>
      <c r="BG257" s="149">
        <f>IF(U257="zákl. přenesená",N257,0)</f>
        <v>0</v>
      </c>
      <c r="BH257" s="149">
        <f>IF(U257="sníž. přenesená",N257,0)</f>
        <v>0</v>
      </c>
      <c r="BI257" s="149">
        <f>IF(U257="nulová",N257,0)</f>
        <v>0</v>
      </c>
      <c r="BJ257" s="21" t="s">
        <v>80</v>
      </c>
      <c r="BK257" s="149">
        <f>ROUND(L257*K257,2)</f>
        <v>0</v>
      </c>
      <c r="BL257" s="21" t="s">
        <v>163</v>
      </c>
      <c r="BM257" s="21" t="s">
        <v>608</v>
      </c>
    </row>
    <row r="258" spans="2:65" s="10" customFormat="1" ht="16.5" customHeight="1">
      <c r="B258" s="154"/>
      <c r="C258" s="155"/>
      <c r="D258" s="155"/>
      <c r="E258" s="156" t="s">
        <v>5</v>
      </c>
      <c r="F258" s="257" t="s">
        <v>609</v>
      </c>
      <c r="G258" s="258"/>
      <c r="H258" s="258"/>
      <c r="I258" s="258"/>
      <c r="J258" s="155"/>
      <c r="K258" s="157">
        <v>10</v>
      </c>
      <c r="L258" s="155"/>
      <c r="M258" s="155"/>
      <c r="N258" s="155"/>
      <c r="O258" s="155"/>
      <c r="P258" s="155"/>
      <c r="Q258" s="155"/>
      <c r="R258" s="158"/>
      <c r="T258" s="159"/>
      <c r="U258" s="155"/>
      <c r="V258" s="155"/>
      <c r="W258" s="155"/>
      <c r="X258" s="155"/>
      <c r="Y258" s="155"/>
      <c r="Z258" s="155"/>
      <c r="AA258" s="160"/>
      <c r="AT258" s="161" t="s">
        <v>371</v>
      </c>
      <c r="AU258" s="161" t="s">
        <v>130</v>
      </c>
      <c r="AV258" s="10" t="s">
        <v>130</v>
      </c>
      <c r="AW258" s="10" t="s">
        <v>30</v>
      </c>
      <c r="AX258" s="10" t="s">
        <v>80</v>
      </c>
      <c r="AY258" s="161" t="s">
        <v>164</v>
      </c>
    </row>
    <row r="259" spans="2:65" s="1" customFormat="1" ht="25.5" customHeight="1">
      <c r="B259" s="140"/>
      <c r="C259" s="141" t="s">
        <v>610</v>
      </c>
      <c r="D259" s="141" t="s">
        <v>165</v>
      </c>
      <c r="E259" s="142" t="s">
        <v>611</v>
      </c>
      <c r="F259" s="224" t="s">
        <v>612</v>
      </c>
      <c r="G259" s="224"/>
      <c r="H259" s="224"/>
      <c r="I259" s="224"/>
      <c r="J259" s="143" t="s">
        <v>409</v>
      </c>
      <c r="K259" s="144">
        <v>39.1</v>
      </c>
      <c r="L259" s="225">
        <v>0</v>
      </c>
      <c r="M259" s="225"/>
      <c r="N259" s="225">
        <f>ROUND(L259*K259,2)</f>
        <v>0</v>
      </c>
      <c r="O259" s="225"/>
      <c r="P259" s="225"/>
      <c r="Q259" s="225"/>
      <c r="R259" s="145"/>
      <c r="T259" s="146" t="s">
        <v>5</v>
      </c>
      <c r="U259" s="43" t="s">
        <v>37</v>
      </c>
      <c r="V259" s="147">
        <v>0.06</v>
      </c>
      <c r="W259" s="147">
        <f>V259*K259</f>
        <v>2.3460000000000001</v>
      </c>
      <c r="X259" s="147">
        <v>5.0000000000000002E-5</v>
      </c>
      <c r="Y259" s="147">
        <f>X259*K259</f>
        <v>1.9550000000000001E-3</v>
      </c>
      <c r="Z259" s="147">
        <v>0</v>
      </c>
      <c r="AA259" s="148">
        <f>Z259*K259</f>
        <v>0</v>
      </c>
      <c r="AR259" s="21" t="s">
        <v>163</v>
      </c>
      <c r="AT259" s="21" t="s">
        <v>165</v>
      </c>
      <c r="AU259" s="21" t="s">
        <v>130</v>
      </c>
      <c r="AY259" s="21" t="s">
        <v>164</v>
      </c>
      <c r="BE259" s="149">
        <f>IF(U259="základní",N259,0)</f>
        <v>0</v>
      </c>
      <c r="BF259" s="149">
        <f>IF(U259="snížená",N259,0)</f>
        <v>0</v>
      </c>
      <c r="BG259" s="149">
        <f>IF(U259="zákl. přenesená",N259,0)</f>
        <v>0</v>
      </c>
      <c r="BH259" s="149">
        <f>IF(U259="sníž. přenesená",N259,0)</f>
        <v>0</v>
      </c>
      <c r="BI259" s="149">
        <f>IF(U259="nulová",N259,0)</f>
        <v>0</v>
      </c>
      <c r="BJ259" s="21" t="s">
        <v>80</v>
      </c>
      <c r="BK259" s="149">
        <f>ROUND(L259*K259,2)</f>
        <v>0</v>
      </c>
      <c r="BL259" s="21" t="s">
        <v>163</v>
      </c>
      <c r="BM259" s="21" t="s">
        <v>613</v>
      </c>
    </row>
    <row r="260" spans="2:65" s="10" customFormat="1" ht="16.5" customHeight="1">
      <c r="B260" s="154"/>
      <c r="C260" s="155"/>
      <c r="D260" s="155"/>
      <c r="E260" s="156" t="s">
        <v>5</v>
      </c>
      <c r="F260" s="257" t="s">
        <v>614</v>
      </c>
      <c r="G260" s="258"/>
      <c r="H260" s="258"/>
      <c r="I260" s="258"/>
      <c r="J260" s="155"/>
      <c r="K260" s="157">
        <v>29.1</v>
      </c>
      <c r="L260" s="155"/>
      <c r="M260" s="155"/>
      <c r="N260" s="155"/>
      <c r="O260" s="155"/>
      <c r="P260" s="155"/>
      <c r="Q260" s="155"/>
      <c r="R260" s="158"/>
      <c r="T260" s="159"/>
      <c r="U260" s="155"/>
      <c r="V260" s="155"/>
      <c r="W260" s="155"/>
      <c r="X260" s="155"/>
      <c r="Y260" s="155"/>
      <c r="Z260" s="155"/>
      <c r="AA260" s="160"/>
      <c r="AT260" s="161" t="s">
        <v>371</v>
      </c>
      <c r="AU260" s="161" t="s">
        <v>130</v>
      </c>
      <c r="AV260" s="10" t="s">
        <v>130</v>
      </c>
      <c r="AW260" s="10" t="s">
        <v>30</v>
      </c>
      <c r="AX260" s="10" t="s">
        <v>72</v>
      </c>
      <c r="AY260" s="161" t="s">
        <v>164</v>
      </c>
    </row>
    <row r="261" spans="2:65" s="10" customFormat="1" ht="16.5" customHeight="1">
      <c r="B261" s="154"/>
      <c r="C261" s="155"/>
      <c r="D261" s="155"/>
      <c r="E261" s="156" t="s">
        <v>5</v>
      </c>
      <c r="F261" s="253" t="s">
        <v>615</v>
      </c>
      <c r="G261" s="254"/>
      <c r="H261" s="254"/>
      <c r="I261" s="254"/>
      <c r="J261" s="155"/>
      <c r="K261" s="157">
        <v>10</v>
      </c>
      <c r="L261" s="155"/>
      <c r="M261" s="155"/>
      <c r="N261" s="155"/>
      <c r="O261" s="155"/>
      <c r="P261" s="155"/>
      <c r="Q261" s="155"/>
      <c r="R261" s="158"/>
      <c r="T261" s="159"/>
      <c r="U261" s="155"/>
      <c r="V261" s="155"/>
      <c r="W261" s="155"/>
      <c r="X261" s="155"/>
      <c r="Y261" s="155"/>
      <c r="Z261" s="155"/>
      <c r="AA261" s="160"/>
      <c r="AT261" s="161" t="s">
        <v>371</v>
      </c>
      <c r="AU261" s="161" t="s">
        <v>130</v>
      </c>
      <c r="AV261" s="10" t="s">
        <v>130</v>
      </c>
      <c r="AW261" s="10" t="s">
        <v>30</v>
      </c>
      <c r="AX261" s="10" t="s">
        <v>72</v>
      </c>
      <c r="AY261" s="161" t="s">
        <v>164</v>
      </c>
    </row>
    <row r="262" spans="2:65" s="11" customFormat="1" ht="16.5" customHeight="1">
      <c r="B262" s="162"/>
      <c r="C262" s="163"/>
      <c r="D262" s="163"/>
      <c r="E262" s="164" t="s">
        <v>5</v>
      </c>
      <c r="F262" s="255" t="s">
        <v>375</v>
      </c>
      <c r="G262" s="256"/>
      <c r="H262" s="256"/>
      <c r="I262" s="256"/>
      <c r="J262" s="163"/>
      <c r="K262" s="165">
        <v>39.1</v>
      </c>
      <c r="L262" s="163"/>
      <c r="M262" s="163"/>
      <c r="N262" s="163"/>
      <c r="O262" s="163"/>
      <c r="P262" s="163"/>
      <c r="Q262" s="163"/>
      <c r="R262" s="166"/>
      <c r="T262" s="167"/>
      <c r="U262" s="163"/>
      <c r="V262" s="163"/>
      <c r="W262" s="163"/>
      <c r="X262" s="163"/>
      <c r="Y262" s="163"/>
      <c r="Z262" s="163"/>
      <c r="AA262" s="168"/>
      <c r="AT262" s="169" t="s">
        <v>371</v>
      </c>
      <c r="AU262" s="169" t="s">
        <v>130</v>
      </c>
      <c r="AV262" s="11" t="s">
        <v>163</v>
      </c>
      <c r="AW262" s="11" t="s">
        <v>30</v>
      </c>
      <c r="AX262" s="11" t="s">
        <v>80</v>
      </c>
      <c r="AY262" s="169" t="s">
        <v>164</v>
      </c>
    </row>
    <row r="263" spans="2:65" s="1" customFormat="1" ht="25.5" customHeight="1">
      <c r="B263" s="140"/>
      <c r="C263" s="141" t="s">
        <v>235</v>
      </c>
      <c r="D263" s="141" t="s">
        <v>165</v>
      </c>
      <c r="E263" s="142" t="s">
        <v>616</v>
      </c>
      <c r="F263" s="224" t="s">
        <v>617</v>
      </c>
      <c r="G263" s="224"/>
      <c r="H263" s="224"/>
      <c r="I263" s="224"/>
      <c r="J263" s="143" t="s">
        <v>409</v>
      </c>
      <c r="K263" s="144">
        <v>1254.5999999999999</v>
      </c>
      <c r="L263" s="225">
        <v>0</v>
      </c>
      <c r="M263" s="225"/>
      <c r="N263" s="225">
        <f>ROUND(L263*K263,2)</f>
        <v>0</v>
      </c>
      <c r="O263" s="225"/>
      <c r="P263" s="225"/>
      <c r="Q263" s="225"/>
      <c r="R263" s="145"/>
      <c r="T263" s="146" t="s">
        <v>5</v>
      </c>
      <c r="U263" s="43" t="s">
        <v>37</v>
      </c>
      <c r="V263" s="147">
        <v>0.309</v>
      </c>
      <c r="W263" s="147">
        <f>V263*K263</f>
        <v>387.67139999999995</v>
      </c>
      <c r="X263" s="147">
        <v>0.16849</v>
      </c>
      <c r="Y263" s="147">
        <f>X263*K263</f>
        <v>211.38755399999999</v>
      </c>
      <c r="Z263" s="147">
        <v>0</v>
      </c>
      <c r="AA263" s="148">
        <f>Z263*K263</f>
        <v>0</v>
      </c>
      <c r="AR263" s="21" t="s">
        <v>163</v>
      </c>
      <c r="AT263" s="21" t="s">
        <v>165</v>
      </c>
      <c r="AU263" s="21" t="s">
        <v>130</v>
      </c>
      <c r="AY263" s="21" t="s">
        <v>164</v>
      </c>
      <c r="BE263" s="149">
        <f>IF(U263="základní",N263,0)</f>
        <v>0</v>
      </c>
      <c r="BF263" s="149">
        <f>IF(U263="snížená",N263,0)</f>
        <v>0</v>
      </c>
      <c r="BG263" s="149">
        <f>IF(U263="zákl. přenesená",N263,0)</f>
        <v>0</v>
      </c>
      <c r="BH263" s="149">
        <f>IF(U263="sníž. přenesená",N263,0)</f>
        <v>0</v>
      </c>
      <c r="BI263" s="149">
        <f>IF(U263="nulová",N263,0)</f>
        <v>0</v>
      </c>
      <c r="BJ263" s="21" t="s">
        <v>80</v>
      </c>
      <c r="BK263" s="149">
        <f>ROUND(L263*K263,2)</f>
        <v>0</v>
      </c>
      <c r="BL263" s="21" t="s">
        <v>163</v>
      </c>
      <c r="BM263" s="21" t="s">
        <v>618</v>
      </c>
    </row>
    <row r="264" spans="2:65" s="10" customFormat="1" ht="16.5" customHeight="1">
      <c r="B264" s="154"/>
      <c r="C264" s="155"/>
      <c r="D264" s="155"/>
      <c r="E264" s="156" t="s">
        <v>5</v>
      </c>
      <c r="F264" s="257" t="s">
        <v>619</v>
      </c>
      <c r="G264" s="258"/>
      <c r="H264" s="258"/>
      <c r="I264" s="258"/>
      <c r="J264" s="155"/>
      <c r="K264" s="157">
        <v>245</v>
      </c>
      <c r="L264" s="155"/>
      <c r="M264" s="155"/>
      <c r="N264" s="155"/>
      <c r="O264" s="155"/>
      <c r="P264" s="155"/>
      <c r="Q264" s="155"/>
      <c r="R264" s="158"/>
      <c r="T264" s="159"/>
      <c r="U264" s="155"/>
      <c r="V264" s="155"/>
      <c r="W264" s="155"/>
      <c r="X264" s="155"/>
      <c r="Y264" s="155"/>
      <c r="Z264" s="155"/>
      <c r="AA264" s="160"/>
      <c r="AT264" s="161" t="s">
        <v>371</v>
      </c>
      <c r="AU264" s="161" t="s">
        <v>130</v>
      </c>
      <c r="AV264" s="10" t="s">
        <v>130</v>
      </c>
      <c r="AW264" s="10" t="s">
        <v>30</v>
      </c>
      <c r="AX264" s="10" t="s">
        <v>72</v>
      </c>
      <c r="AY264" s="161" t="s">
        <v>164</v>
      </c>
    </row>
    <row r="265" spans="2:65" s="10" customFormat="1" ht="16.5" customHeight="1">
      <c r="B265" s="154"/>
      <c r="C265" s="155"/>
      <c r="D265" s="155"/>
      <c r="E265" s="156" t="s">
        <v>5</v>
      </c>
      <c r="F265" s="253" t="s">
        <v>620</v>
      </c>
      <c r="G265" s="254"/>
      <c r="H265" s="254"/>
      <c r="I265" s="254"/>
      <c r="J265" s="155"/>
      <c r="K265" s="157">
        <v>903.8</v>
      </c>
      <c r="L265" s="155"/>
      <c r="M265" s="155"/>
      <c r="N265" s="155"/>
      <c r="O265" s="155"/>
      <c r="P265" s="155"/>
      <c r="Q265" s="155"/>
      <c r="R265" s="158"/>
      <c r="T265" s="159"/>
      <c r="U265" s="155"/>
      <c r="V265" s="155"/>
      <c r="W265" s="155"/>
      <c r="X265" s="155"/>
      <c r="Y265" s="155"/>
      <c r="Z265" s="155"/>
      <c r="AA265" s="160"/>
      <c r="AT265" s="161" t="s">
        <v>371</v>
      </c>
      <c r="AU265" s="161" t="s">
        <v>130</v>
      </c>
      <c r="AV265" s="10" t="s">
        <v>130</v>
      </c>
      <c r="AW265" s="10" t="s">
        <v>30</v>
      </c>
      <c r="AX265" s="10" t="s">
        <v>72</v>
      </c>
      <c r="AY265" s="161" t="s">
        <v>164</v>
      </c>
    </row>
    <row r="266" spans="2:65" s="10" customFormat="1" ht="16.5" customHeight="1">
      <c r="B266" s="154"/>
      <c r="C266" s="155"/>
      <c r="D266" s="155"/>
      <c r="E266" s="156" t="s">
        <v>5</v>
      </c>
      <c r="F266" s="253" t="s">
        <v>621</v>
      </c>
      <c r="G266" s="254"/>
      <c r="H266" s="254"/>
      <c r="I266" s="254"/>
      <c r="J266" s="155"/>
      <c r="K266" s="157">
        <v>40.9</v>
      </c>
      <c r="L266" s="155"/>
      <c r="M266" s="155"/>
      <c r="N266" s="155"/>
      <c r="O266" s="155"/>
      <c r="P266" s="155"/>
      <c r="Q266" s="155"/>
      <c r="R266" s="158"/>
      <c r="T266" s="159"/>
      <c r="U266" s="155"/>
      <c r="V266" s="155"/>
      <c r="W266" s="155"/>
      <c r="X266" s="155"/>
      <c r="Y266" s="155"/>
      <c r="Z266" s="155"/>
      <c r="AA266" s="160"/>
      <c r="AT266" s="161" t="s">
        <v>371</v>
      </c>
      <c r="AU266" s="161" t="s">
        <v>130</v>
      </c>
      <c r="AV266" s="10" t="s">
        <v>130</v>
      </c>
      <c r="AW266" s="10" t="s">
        <v>30</v>
      </c>
      <c r="AX266" s="10" t="s">
        <v>72</v>
      </c>
      <c r="AY266" s="161" t="s">
        <v>164</v>
      </c>
    </row>
    <row r="267" spans="2:65" s="10" customFormat="1" ht="16.5" customHeight="1">
      <c r="B267" s="154"/>
      <c r="C267" s="155"/>
      <c r="D267" s="155"/>
      <c r="E267" s="156" t="s">
        <v>5</v>
      </c>
      <c r="F267" s="253" t="s">
        <v>622</v>
      </c>
      <c r="G267" s="254"/>
      <c r="H267" s="254"/>
      <c r="I267" s="254"/>
      <c r="J267" s="155"/>
      <c r="K267" s="157">
        <v>64.900000000000006</v>
      </c>
      <c r="L267" s="155"/>
      <c r="M267" s="155"/>
      <c r="N267" s="155"/>
      <c r="O267" s="155"/>
      <c r="P267" s="155"/>
      <c r="Q267" s="155"/>
      <c r="R267" s="158"/>
      <c r="T267" s="159"/>
      <c r="U267" s="155"/>
      <c r="V267" s="155"/>
      <c r="W267" s="155"/>
      <c r="X267" s="155"/>
      <c r="Y267" s="155"/>
      <c r="Z267" s="155"/>
      <c r="AA267" s="160"/>
      <c r="AT267" s="161" t="s">
        <v>371</v>
      </c>
      <c r="AU267" s="161" t="s">
        <v>130</v>
      </c>
      <c r="AV267" s="10" t="s">
        <v>130</v>
      </c>
      <c r="AW267" s="10" t="s">
        <v>30</v>
      </c>
      <c r="AX267" s="10" t="s">
        <v>72</v>
      </c>
      <c r="AY267" s="161" t="s">
        <v>164</v>
      </c>
    </row>
    <row r="268" spans="2:65" s="11" customFormat="1" ht="16.5" customHeight="1">
      <c r="B268" s="162"/>
      <c r="C268" s="163"/>
      <c r="D268" s="163"/>
      <c r="E268" s="164" t="s">
        <v>5</v>
      </c>
      <c r="F268" s="255" t="s">
        <v>375</v>
      </c>
      <c r="G268" s="256"/>
      <c r="H268" s="256"/>
      <c r="I268" s="256"/>
      <c r="J268" s="163"/>
      <c r="K268" s="165">
        <v>1254.5999999999999</v>
      </c>
      <c r="L268" s="163"/>
      <c r="M268" s="163"/>
      <c r="N268" s="163"/>
      <c r="O268" s="163"/>
      <c r="P268" s="163"/>
      <c r="Q268" s="163"/>
      <c r="R268" s="166"/>
      <c r="T268" s="167"/>
      <c r="U268" s="163"/>
      <c r="V268" s="163"/>
      <c r="W268" s="163"/>
      <c r="X268" s="163"/>
      <c r="Y268" s="163"/>
      <c r="Z268" s="163"/>
      <c r="AA268" s="168"/>
      <c r="AT268" s="169" t="s">
        <v>371</v>
      </c>
      <c r="AU268" s="169" t="s">
        <v>130</v>
      </c>
      <c r="AV268" s="11" t="s">
        <v>163</v>
      </c>
      <c r="AW268" s="11" t="s">
        <v>30</v>
      </c>
      <c r="AX268" s="11" t="s">
        <v>80</v>
      </c>
      <c r="AY268" s="169" t="s">
        <v>164</v>
      </c>
    </row>
    <row r="269" spans="2:65" s="1" customFormat="1" ht="25.5" customHeight="1">
      <c r="B269" s="140"/>
      <c r="C269" s="170" t="s">
        <v>319</v>
      </c>
      <c r="D269" s="170" t="s">
        <v>508</v>
      </c>
      <c r="E269" s="171" t="s">
        <v>623</v>
      </c>
      <c r="F269" s="263" t="s">
        <v>624</v>
      </c>
      <c r="G269" s="263"/>
      <c r="H269" s="263"/>
      <c r="I269" s="263"/>
      <c r="J269" s="172" t="s">
        <v>409</v>
      </c>
      <c r="K269" s="173">
        <v>40.9</v>
      </c>
      <c r="L269" s="264">
        <v>0</v>
      </c>
      <c r="M269" s="264"/>
      <c r="N269" s="264">
        <f>ROUND(L269*K269,2)</f>
        <v>0</v>
      </c>
      <c r="O269" s="225"/>
      <c r="P269" s="225"/>
      <c r="Q269" s="225"/>
      <c r="R269" s="145"/>
      <c r="T269" s="146" t="s">
        <v>5</v>
      </c>
      <c r="U269" s="43" t="s">
        <v>37</v>
      </c>
      <c r="V269" s="147">
        <v>0</v>
      </c>
      <c r="W269" s="147">
        <f>V269*K269</f>
        <v>0</v>
      </c>
      <c r="X269" s="147">
        <v>0.105</v>
      </c>
      <c r="Y269" s="147">
        <f>X269*K269</f>
        <v>4.2944999999999993</v>
      </c>
      <c r="Z269" s="147">
        <v>0</v>
      </c>
      <c r="AA269" s="148">
        <f>Z269*K269</f>
        <v>0</v>
      </c>
      <c r="AR269" s="21" t="s">
        <v>340</v>
      </c>
      <c r="AT269" s="21" t="s">
        <v>508</v>
      </c>
      <c r="AU269" s="21" t="s">
        <v>130</v>
      </c>
      <c r="AY269" s="21" t="s">
        <v>164</v>
      </c>
      <c r="BE269" s="149">
        <f>IF(U269="základní",N269,0)</f>
        <v>0</v>
      </c>
      <c r="BF269" s="149">
        <f>IF(U269="snížená",N269,0)</f>
        <v>0</v>
      </c>
      <c r="BG269" s="149">
        <f>IF(U269="zákl. přenesená",N269,0)</f>
        <v>0</v>
      </c>
      <c r="BH269" s="149">
        <f>IF(U269="sníž. přenesená",N269,0)</f>
        <v>0</v>
      </c>
      <c r="BI269" s="149">
        <f>IF(U269="nulová",N269,0)</f>
        <v>0</v>
      </c>
      <c r="BJ269" s="21" t="s">
        <v>80</v>
      </c>
      <c r="BK269" s="149">
        <f>ROUND(L269*K269,2)</f>
        <v>0</v>
      </c>
      <c r="BL269" s="21" t="s">
        <v>163</v>
      </c>
      <c r="BM269" s="21" t="s">
        <v>625</v>
      </c>
    </row>
    <row r="270" spans="2:65" s="1" customFormat="1" ht="24" customHeight="1">
      <c r="B270" s="34"/>
      <c r="C270" s="35"/>
      <c r="D270" s="35"/>
      <c r="E270" s="35"/>
      <c r="F270" s="222" t="s">
        <v>624</v>
      </c>
      <c r="G270" s="223"/>
      <c r="H270" s="223"/>
      <c r="I270" s="223"/>
      <c r="J270" s="35"/>
      <c r="K270" s="35"/>
      <c r="L270" s="35"/>
      <c r="M270" s="35"/>
      <c r="N270" s="35"/>
      <c r="O270" s="35"/>
      <c r="P270" s="35"/>
      <c r="Q270" s="35"/>
      <c r="R270" s="36"/>
      <c r="T270" s="150"/>
      <c r="U270" s="35"/>
      <c r="V270" s="35"/>
      <c r="W270" s="35"/>
      <c r="X270" s="35"/>
      <c r="Y270" s="35"/>
      <c r="Z270" s="35"/>
      <c r="AA270" s="73"/>
      <c r="AT270" s="21" t="s">
        <v>176</v>
      </c>
      <c r="AU270" s="21" t="s">
        <v>130</v>
      </c>
    </row>
    <row r="271" spans="2:65" s="10" customFormat="1" ht="16.5" customHeight="1">
      <c r="B271" s="154"/>
      <c r="C271" s="155"/>
      <c r="D271" s="155"/>
      <c r="E271" s="156" t="s">
        <v>5</v>
      </c>
      <c r="F271" s="253" t="s">
        <v>626</v>
      </c>
      <c r="G271" s="254"/>
      <c r="H271" s="254"/>
      <c r="I271" s="254"/>
      <c r="J271" s="155"/>
      <c r="K271" s="157">
        <v>40.9</v>
      </c>
      <c r="L271" s="155"/>
      <c r="M271" s="155"/>
      <c r="N271" s="155"/>
      <c r="O271" s="155"/>
      <c r="P271" s="155"/>
      <c r="Q271" s="155"/>
      <c r="R271" s="158"/>
      <c r="T271" s="159"/>
      <c r="U271" s="155"/>
      <c r="V271" s="155"/>
      <c r="W271" s="155"/>
      <c r="X271" s="155"/>
      <c r="Y271" s="155"/>
      <c r="Z271" s="155"/>
      <c r="AA271" s="160"/>
      <c r="AT271" s="161" t="s">
        <v>371</v>
      </c>
      <c r="AU271" s="161" t="s">
        <v>130</v>
      </c>
      <c r="AV271" s="10" t="s">
        <v>130</v>
      </c>
      <c r="AW271" s="10" t="s">
        <v>30</v>
      </c>
      <c r="AX271" s="10" t="s">
        <v>80</v>
      </c>
      <c r="AY271" s="161" t="s">
        <v>164</v>
      </c>
    </row>
    <row r="272" spans="2:65" s="1" customFormat="1" ht="16.5" customHeight="1">
      <c r="B272" s="140"/>
      <c r="C272" s="170" t="s">
        <v>243</v>
      </c>
      <c r="D272" s="170" t="s">
        <v>508</v>
      </c>
      <c r="E272" s="171" t="s">
        <v>627</v>
      </c>
      <c r="F272" s="263" t="s">
        <v>628</v>
      </c>
      <c r="G272" s="263"/>
      <c r="H272" s="263"/>
      <c r="I272" s="263"/>
      <c r="J272" s="172" t="s">
        <v>409</v>
      </c>
      <c r="K272" s="173">
        <v>42.3</v>
      </c>
      <c r="L272" s="264">
        <v>0</v>
      </c>
      <c r="M272" s="264"/>
      <c r="N272" s="264">
        <f>ROUND(L272*K272,2)</f>
        <v>0</v>
      </c>
      <c r="O272" s="225"/>
      <c r="P272" s="225"/>
      <c r="Q272" s="225"/>
      <c r="R272" s="145"/>
      <c r="T272" s="146" t="s">
        <v>5</v>
      </c>
      <c r="U272" s="43" t="s">
        <v>37</v>
      </c>
      <c r="V272" s="147">
        <v>0</v>
      </c>
      <c r="W272" s="147">
        <f>V272*K272</f>
        <v>0</v>
      </c>
      <c r="X272" s="147">
        <v>0.15</v>
      </c>
      <c r="Y272" s="147">
        <f>X272*K272</f>
        <v>6.3449999999999998</v>
      </c>
      <c r="Z272" s="147">
        <v>0</v>
      </c>
      <c r="AA272" s="148">
        <f>Z272*K272</f>
        <v>0</v>
      </c>
      <c r="AR272" s="21" t="s">
        <v>340</v>
      </c>
      <c r="AT272" s="21" t="s">
        <v>508</v>
      </c>
      <c r="AU272" s="21" t="s">
        <v>130</v>
      </c>
      <c r="AY272" s="21" t="s">
        <v>164</v>
      </c>
      <c r="BE272" s="149">
        <f>IF(U272="základní",N272,0)</f>
        <v>0</v>
      </c>
      <c r="BF272" s="149">
        <f>IF(U272="snížená",N272,0)</f>
        <v>0</v>
      </c>
      <c r="BG272" s="149">
        <f>IF(U272="zákl. přenesená",N272,0)</f>
        <v>0</v>
      </c>
      <c r="BH272" s="149">
        <f>IF(U272="sníž. přenesená",N272,0)</f>
        <v>0</v>
      </c>
      <c r="BI272" s="149">
        <f>IF(U272="nulová",N272,0)</f>
        <v>0</v>
      </c>
      <c r="BJ272" s="21" t="s">
        <v>80</v>
      </c>
      <c r="BK272" s="149">
        <f>ROUND(L272*K272,2)</f>
        <v>0</v>
      </c>
      <c r="BL272" s="21" t="s">
        <v>163</v>
      </c>
      <c r="BM272" s="21" t="s">
        <v>629</v>
      </c>
    </row>
    <row r="273" spans="2:65" s="1" customFormat="1" ht="16.5" customHeight="1">
      <c r="B273" s="34"/>
      <c r="C273" s="35"/>
      <c r="D273" s="35"/>
      <c r="E273" s="35"/>
      <c r="F273" s="222" t="s">
        <v>630</v>
      </c>
      <c r="G273" s="223"/>
      <c r="H273" s="223"/>
      <c r="I273" s="223"/>
      <c r="J273" s="35"/>
      <c r="K273" s="35"/>
      <c r="L273" s="35"/>
      <c r="M273" s="35"/>
      <c r="N273" s="35"/>
      <c r="O273" s="35"/>
      <c r="P273" s="35"/>
      <c r="Q273" s="35"/>
      <c r="R273" s="36"/>
      <c r="T273" s="150"/>
      <c r="U273" s="35"/>
      <c r="V273" s="35"/>
      <c r="W273" s="35"/>
      <c r="X273" s="35"/>
      <c r="Y273" s="35"/>
      <c r="Z273" s="35"/>
      <c r="AA273" s="73"/>
      <c r="AT273" s="21" t="s">
        <v>176</v>
      </c>
      <c r="AU273" s="21" t="s">
        <v>130</v>
      </c>
    </row>
    <row r="274" spans="2:65" s="10" customFormat="1" ht="16.5" customHeight="1">
      <c r="B274" s="154"/>
      <c r="C274" s="155"/>
      <c r="D274" s="155"/>
      <c r="E274" s="156" t="s">
        <v>5</v>
      </c>
      <c r="F274" s="253" t="s">
        <v>631</v>
      </c>
      <c r="G274" s="254"/>
      <c r="H274" s="254"/>
      <c r="I274" s="254"/>
      <c r="J274" s="155"/>
      <c r="K274" s="157">
        <v>42.3</v>
      </c>
      <c r="L274" s="155"/>
      <c r="M274" s="155"/>
      <c r="N274" s="155"/>
      <c r="O274" s="155"/>
      <c r="P274" s="155"/>
      <c r="Q274" s="155"/>
      <c r="R274" s="158"/>
      <c r="T274" s="159"/>
      <c r="U274" s="155"/>
      <c r="V274" s="155"/>
      <c r="W274" s="155"/>
      <c r="X274" s="155"/>
      <c r="Y274" s="155"/>
      <c r="Z274" s="155"/>
      <c r="AA274" s="160"/>
      <c r="AT274" s="161" t="s">
        <v>371</v>
      </c>
      <c r="AU274" s="161" t="s">
        <v>130</v>
      </c>
      <c r="AV274" s="10" t="s">
        <v>130</v>
      </c>
      <c r="AW274" s="10" t="s">
        <v>30</v>
      </c>
      <c r="AX274" s="10" t="s">
        <v>80</v>
      </c>
      <c r="AY274" s="161" t="s">
        <v>164</v>
      </c>
    </row>
    <row r="275" spans="2:65" s="1" customFormat="1" ht="16.5" customHeight="1">
      <c r="B275" s="140"/>
      <c r="C275" s="170" t="s">
        <v>239</v>
      </c>
      <c r="D275" s="170" t="s">
        <v>508</v>
      </c>
      <c r="E275" s="171" t="s">
        <v>632</v>
      </c>
      <c r="F275" s="263" t="s">
        <v>633</v>
      </c>
      <c r="G275" s="263"/>
      <c r="H275" s="263"/>
      <c r="I275" s="263"/>
      <c r="J275" s="172" t="s">
        <v>409</v>
      </c>
      <c r="K275" s="173">
        <v>802.1</v>
      </c>
      <c r="L275" s="264">
        <v>0</v>
      </c>
      <c r="M275" s="264"/>
      <c r="N275" s="264">
        <f>ROUND(L275*K275,2)</f>
        <v>0</v>
      </c>
      <c r="O275" s="225"/>
      <c r="P275" s="225"/>
      <c r="Q275" s="225"/>
      <c r="R275" s="145"/>
      <c r="T275" s="146" t="s">
        <v>5</v>
      </c>
      <c r="U275" s="43" t="s">
        <v>37</v>
      </c>
      <c r="V275" s="147">
        <v>0</v>
      </c>
      <c r="W275" s="147">
        <f>V275*K275</f>
        <v>0</v>
      </c>
      <c r="X275" s="147">
        <v>8.2000000000000003E-2</v>
      </c>
      <c r="Y275" s="147">
        <f>X275*K275</f>
        <v>65.772199999999998</v>
      </c>
      <c r="Z275" s="147">
        <v>0</v>
      </c>
      <c r="AA275" s="148">
        <f>Z275*K275</f>
        <v>0</v>
      </c>
      <c r="AR275" s="21" t="s">
        <v>340</v>
      </c>
      <c r="AT275" s="21" t="s">
        <v>508</v>
      </c>
      <c r="AU275" s="21" t="s">
        <v>130</v>
      </c>
      <c r="AY275" s="21" t="s">
        <v>164</v>
      </c>
      <c r="BE275" s="149">
        <f>IF(U275="základní",N275,0)</f>
        <v>0</v>
      </c>
      <c r="BF275" s="149">
        <f>IF(U275="snížená",N275,0)</f>
        <v>0</v>
      </c>
      <c r="BG275" s="149">
        <f>IF(U275="zákl. přenesená",N275,0)</f>
        <v>0</v>
      </c>
      <c r="BH275" s="149">
        <f>IF(U275="sníž. přenesená",N275,0)</f>
        <v>0</v>
      </c>
      <c r="BI275" s="149">
        <f>IF(U275="nulová",N275,0)</f>
        <v>0</v>
      </c>
      <c r="BJ275" s="21" t="s">
        <v>80</v>
      </c>
      <c r="BK275" s="149">
        <f>ROUND(L275*K275,2)</f>
        <v>0</v>
      </c>
      <c r="BL275" s="21" t="s">
        <v>163</v>
      </c>
      <c r="BM275" s="21" t="s">
        <v>634</v>
      </c>
    </row>
    <row r="276" spans="2:65" s="1" customFormat="1" ht="16.5" customHeight="1">
      <c r="B276" s="34"/>
      <c r="C276" s="35"/>
      <c r="D276" s="35"/>
      <c r="E276" s="35"/>
      <c r="F276" s="222" t="s">
        <v>635</v>
      </c>
      <c r="G276" s="223"/>
      <c r="H276" s="223"/>
      <c r="I276" s="223"/>
      <c r="J276" s="35"/>
      <c r="K276" s="35"/>
      <c r="L276" s="35"/>
      <c r="M276" s="35"/>
      <c r="N276" s="35"/>
      <c r="O276" s="35"/>
      <c r="P276" s="35"/>
      <c r="Q276" s="35"/>
      <c r="R276" s="36"/>
      <c r="T276" s="150"/>
      <c r="U276" s="35"/>
      <c r="V276" s="35"/>
      <c r="W276" s="35"/>
      <c r="X276" s="35"/>
      <c r="Y276" s="35"/>
      <c r="Z276" s="35"/>
      <c r="AA276" s="73"/>
      <c r="AT276" s="21" t="s">
        <v>176</v>
      </c>
      <c r="AU276" s="21" t="s">
        <v>130</v>
      </c>
    </row>
    <row r="277" spans="2:65" s="10" customFormat="1" ht="16.5" customHeight="1">
      <c r="B277" s="154"/>
      <c r="C277" s="155"/>
      <c r="D277" s="155"/>
      <c r="E277" s="156" t="s">
        <v>5</v>
      </c>
      <c r="F277" s="253" t="s">
        <v>636</v>
      </c>
      <c r="G277" s="254"/>
      <c r="H277" s="254"/>
      <c r="I277" s="254"/>
      <c r="J277" s="155"/>
      <c r="K277" s="157">
        <v>903.8</v>
      </c>
      <c r="L277" s="155"/>
      <c r="M277" s="155"/>
      <c r="N277" s="155"/>
      <c r="O277" s="155"/>
      <c r="P277" s="155"/>
      <c r="Q277" s="155"/>
      <c r="R277" s="158"/>
      <c r="T277" s="159"/>
      <c r="U277" s="155"/>
      <c r="V277" s="155"/>
      <c r="W277" s="155"/>
      <c r="X277" s="155"/>
      <c r="Y277" s="155"/>
      <c r="Z277" s="155"/>
      <c r="AA277" s="160"/>
      <c r="AT277" s="161" t="s">
        <v>371</v>
      </c>
      <c r="AU277" s="161" t="s">
        <v>130</v>
      </c>
      <c r="AV277" s="10" t="s">
        <v>130</v>
      </c>
      <c r="AW277" s="10" t="s">
        <v>30</v>
      </c>
      <c r="AX277" s="10" t="s">
        <v>72</v>
      </c>
      <c r="AY277" s="161" t="s">
        <v>164</v>
      </c>
    </row>
    <row r="278" spans="2:65" s="10" customFormat="1" ht="25.5" customHeight="1">
      <c r="B278" s="154"/>
      <c r="C278" s="155"/>
      <c r="D278" s="155"/>
      <c r="E278" s="156" t="s">
        <v>5</v>
      </c>
      <c r="F278" s="253" t="s">
        <v>637</v>
      </c>
      <c r="G278" s="254"/>
      <c r="H278" s="254"/>
      <c r="I278" s="254"/>
      <c r="J278" s="155"/>
      <c r="K278" s="157">
        <v>-101.7</v>
      </c>
      <c r="L278" s="155"/>
      <c r="M278" s="155"/>
      <c r="N278" s="155"/>
      <c r="O278" s="155"/>
      <c r="P278" s="155"/>
      <c r="Q278" s="155"/>
      <c r="R278" s="158"/>
      <c r="T278" s="159"/>
      <c r="U278" s="155"/>
      <c r="V278" s="155"/>
      <c r="W278" s="155"/>
      <c r="X278" s="155"/>
      <c r="Y278" s="155"/>
      <c r="Z278" s="155"/>
      <c r="AA278" s="160"/>
      <c r="AT278" s="161" t="s">
        <v>371</v>
      </c>
      <c r="AU278" s="161" t="s">
        <v>130</v>
      </c>
      <c r="AV278" s="10" t="s">
        <v>130</v>
      </c>
      <c r="AW278" s="10" t="s">
        <v>30</v>
      </c>
      <c r="AX278" s="10" t="s">
        <v>72</v>
      </c>
      <c r="AY278" s="161" t="s">
        <v>164</v>
      </c>
    </row>
    <row r="279" spans="2:65" s="11" customFormat="1" ht="16.5" customHeight="1">
      <c r="B279" s="162"/>
      <c r="C279" s="163"/>
      <c r="D279" s="163"/>
      <c r="E279" s="164" t="s">
        <v>5</v>
      </c>
      <c r="F279" s="255" t="s">
        <v>375</v>
      </c>
      <c r="G279" s="256"/>
      <c r="H279" s="256"/>
      <c r="I279" s="256"/>
      <c r="J279" s="163"/>
      <c r="K279" s="165">
        <v>802.1</v>
      </c>
      <c r="L279" s="163"/>
      <c r="M279" s="163"/>
      <c r="N279" s="163"/>
      <c r="O279" s="163"/>
      <c r="P279" s="163"/>
      <c r="Q279" s="163"/>
      <c r="R279" s="166"/>
      <c r="T279" s="167"/>
      <c r="U279" s="163"/>
      <c r="V279" s="163"/>
      <c r="W279" s="163"/>
      <c r="X279" s="163"/>
      <c r="Y279" s="163"/>
      <c r="Z279" s="163"/>
      <c r="AA279" s="168"/>
      <c r="AT279" s="169" t="s">
        <v>371</v>
      </c>
      <c r="AU279" s="169" t="s">
        <v>130</v>
      </c>
      <c r="AV279" s="11" t="s">
        <v>163</v>
      </c>
      <c r="AW279" s="11" t="s">
        <v>30</v>
      </c>
      <c r="AX279" s="11" t="s">
        <v>80</v>
      </c>
      <c r="AY279" s="169" t="s">
        <v>164</v>
      </c>
    </row>
    <row r="280" spans="2:65" s="1" customFormat="1" ht="25.5" customHeight="1">
      <c r="B280" s="140"/>
      <c r="C280" s="141" t="s">
        <v>187</v>
      </c>
      <c r="D280" s="141" t="s">
        <v>165</v>
      </c>
      <c r="E280" s="142" t="s">
        <v>638</v>
      </c>
      <c r="F280" s="224" t="s">
        <v>639</v>
      </c>
      <c r="G280" s="224"/>
      <c r="H280" s="224"/>
      <c r="I280" s="224"/>
      <c r="J280" s="143" t="s">
        <v>368</v>
      </c>
      <c r="K280" s="144">
        <v>2693.24</v>
      </c>
      <c r="L280" s="225">
        <v>0</v>
      </c>
      <c r="M280" s="225"/>
      <c r="N280" s="225">
        <f>ROUND(L280*K280,2)</f>
        <v>0</v>
      </c>
      <c r="O280" s="225"/>
      <c r="P280" s="225"/>
      <c r="Q280" s="225"/>
      <c r="R280" s="145"/>
      <c r="T280" s="146" t="s">
        <v>5</v>
      </c>
      <c r="U280" s="43" t="s">
        <v>37</v>
      </c>
      <c r="V280" s="147">
        <v>0.08</v>
      </c>
      <c r="W280" s="147">
        <f>V280*K280</f>
        <v>215.45919999999998</v>
      </c>
      <c r="X280" s="147">
        <v>4.6999999999999999E-4</v>
      </c>
      <c r="Y280" s="147">
        <f>X280*K280</f>
        <v>1.2658227999999998</v>
      </c>
      <c r="Z280" s="147">
        <v>0</v>
      </c>
      <c r="AA280" s="148">
        <f>Z280*K280</f>
        <v>0</v>
      </c>
      <c r="AR280" s="21" t="s">
        <v>163</v>
      </c>
      <c r="AT280" s="21" t="s">
        <v>165</v>
      </c>
      <c r="AU280" s="21" t="s">
        <v>130</v>
      </c>
      <c r="AY280" s="21" t="s">
        <v>164</v>
      </c>
      <c r="BE280" s="149">
        <f>IF(U280="základní",N280,0)</f>
        <v>0</v>
      </c>
      <c r="BF280" s="149">
        <f>IF(U280="snížená",N280,0)</f>
        <v>0</v>
      </c>
      <c r="BG280" s="149">
        <f>IF(U280="zákl. přenesená",N280,0)</f>
        <v>0</v>
      </c>
      <c r="BH280" s="149">
        <f>IF(U280="sníž. přenesená",N280,0)</f>
        <v>0</v>
      </c>
      <c r="BI280" s="149">
        <f>IF(U280="nulová",N280,0)</f>
        <v>0</v>
      </c>
      <c r="BJ280" s="21" t="s">
        <v>80</v>
      </c>
      <c r="BK280" s="149">
        <f>ROUND(L280*K280,2)</f>
        <v>0</v>
      </c>
      <c r="BL280" s="21" t="s">
        <v>163</v>
      </c>
      <c r="BM280" s="21" t="s">
        <v>640</v>
      </c>
    </row>
    <row r="281" spans="2:65" s="10" customFormat="1" ht="16.5" customHeight="1">
      <c r="B281" s="154"/>
      <c r="C281" s="155"/>
      <c r="D281" s="155"/>
      <c r="E281" s="156" t="s">
        <v>5</v>
      </c>
      <c r="F281" s="257" t="s">
        <v>474</v>
      </c>
      <c r="G281" s="258"/>
      <c r="H281" s="258"/>
      <c r="I281" s="258"/>
      <c r="J281" s="155"/>
      <c r="K281" s="157">
        <v>591.14</v>
      </c>
      <c r="L281" s="155"/>
      <c r="M281" s="155"/>
      <c r="N281" s="155"/>
      <c r="O281" s="155"/>
      <c r="P281" s="155"/>
      <c r="Q281" s="155"/>
      <c r="R281" s="158"/>
      <c r="T281" s="159"/>
      <c r="U281" s="155"/>
      <c r="V281" s="155"/>
      <c r="W281" s="155"/>
      <c r="X281" s="155"/>
      <c r="Y281" s="155"/>
      <c r="Z281" s="155"/>
      <c r="AA281" s="160"/>
      <c r="AT281" s="161" t="s">
        <v>371</v>
      </c>
      <c r="AU281" s="161" t="s">
        <v>130</v>
      </c>
      <c r="AV281" s="10" t="s">
        <v>130</v>
      </c>
      <c r="AW281" s="10" t="s">
        <v>30</v>
      </c>
      <c r="AX281" s="10" t="s">
        <v>72</v>
      </c>
      <c r="AY281" s="161" t="s">
        <v>164</v>
      </c>
    </row>
    <row r="282" spans="2:65" s="10" customFormat="1" ht="16.5" customHeight="1">
      <c r="B282" s="154"/>
      <c r="C282" s="155"/>
      <c r="D282" s="155"/>
      <c r="E282" s="156" t="s">
        <v>5</v>
      </c>
      <c r="F282" s="253" t="s">
        <v>475</v>
      </c>
      <c r="G282" s="254"/>
      <c r="H282" s="254"/>
      <c r="I282" s="254"/>
      <c r="J282" s="155"/>
      <c r="K282" s="157">
        <v>900.2</v>
      </c>
      <c r="L282" s="155"/>
      <c r="M282" s="155"/>
      <c r="N282" s="155"/>
      <c r="O282" s="155"/>
      <c r="P282" s="155"/>
      <c r="Q282" s="155"/>
      <c r="R282" s="158"/>
      <c r="T282" s="159"/>
      <c r="U282" s="155"/>
      <c r="V282" s="155"/>
      <c r="W282" s="155"/>
      <c r="X282" s="155"/>
      <c r="Y282" s="155"/>
      <c r="Z282" s="155"/>
      <c r="AA282" s="160"/>
      <c r="AT282" s="161" t="s">
        <v>371</v>
      </c>
      <c r="AU282" s="161" t="s">
        <v>130</v>
      </c>
      <c r="AV282" s="10" t="s">
        <v>130</v>
      </c>
      <c r="AW282" s="10" t="s">
        <v>30</v>
      </c>
      <c r="AX282" s="10" t="s">
        <v>72</v>
      </c>
      <c r="AY282" s="161" t="s">
        <v>164</v>
      </c>
    </row>
    <row r="283" spans="2:65" s="10" customFormat="1" ht="16.5" customHeight="1">
      <c r="B283" s="154"/>
      <c r="C283" s="155"/>
      <c r="D283" s="155"/>
      <c r="E283" s="156" t="s">
        <v>5</v>
      </c>
      <c r="F283" s="253" t="s">
        <v>476</v>
      </c>
      <c r="G283" s="254"/>
      <c r="H283" s="254"/>
      <c r="I283" s="254"/>
      <c r="J283" s="155"/>
      <c r="K283" s="157">
        <v>356.2</v>
      </c>
      <c r="L283" s="155"/>
      <c r="M283" s="155"/>
      <c r="N283" s="155"/>
      <c r="O283" s="155"/>
      <c r="P283" s="155"/>
      <c r="Q283" s="155"/>
      <c r="R283" s="158"/>
      <c r="T283" s="159"/>
      <c r="U283" s="155"/>
      <c r="V283" s="155"/>
      <c r="W283" s="155"/>
      <c r="X283" s="155"/>
      <c r="Y283" s="155"/>
      <c r="Z283" s="155"/>
      <c r="AA283" s="160"/>
      <c r="AT283" s="161" t="s">
        <v>371</v>
      </c>
      <c r="AU283" s="161" t="s">
        <v>130</v>
      </c>
      <c r="AV283" s="10" t="s">
        <v>130</v>
      </c>
      <c r="AW283" s="10" t="s">
        <v>30</v>
      </c>
      <c r="AX283" s="10" t="s">
        <v>72</v>
      </c>
      <c r="AY283" s="161" t="s">
        <v>164</v>
      </c>
    </row>
    <row r="284" spans="2:65" s="10" customFormat="1" ht="16.5" customHeight="1">
      <c r="B284" s="154"/>
      <c r="C284" s="155"/>
      <c r="D284" s="155"/>
      <c r="E284" s="156" t="s">
        <v>5</v>
      </c>
      <c r="F284" s="253" t="s">
        <v>477</v>
      </c>
      <c r="G284" s="254"/>
      <c r="H284" s="254"/>
      <c r="I284" s="254"/>
      <c r="J284" s="155"/>
      <c r="K284" s="157">
        <v>760</v>
      </c>
      <c r="L284" s="155"/>
      <c r="M284" s="155"/>
      <c r="N284" s="155"/>
      <c r="O284" s="155"/>
      <c r="P284" s="155"/>
      <c r="Q284" s="155"/>
      <c r="R284" s="158"/>
      <c r="T284" s="159"/>
      <c r="U284" s="155"/>
      <c r="V284" s="155"/>
      <c r="W284" s="155"/>
      <c r="X284" s="155"/>
      <c r="Y284" s="155"/>
      <c r="Z284" s="155"/>
      <c r="AA284" s="160"/>
      <c r="AT284" s="161" t="s">
        <v>371</v>
      </c>
      <c r="AU284" s="161" t="s">
        <v>130</v>
      </c>
      <c r="AV284" s="10" t="s">
        <v>130</v>
      </c>
      <c r="AW284" s="10" t="s">
        <v>30</v>
      </c>
      <c r="AX284" s="10" t="s">
        <v>72</v>
      </c>
      <c r="AY284" s="161" t="s">
        <v>164</v>
      </c>
    </row>
    <row r="285" spans="2:65" s="10" customFormat="1" ht="16.5" customHeight="1">
      <c r="B285" s="154"/>
      <c r="C285" s="155"/>
      <c r="D285" s="155"/>
      <c r="E285" s="156" t="s">
        <v>5</v>
      </c>
      <c r="F285" s="253" t="s">
        <v>466</v>
      </c>
      <c r="G285" s="254"/>
      <c r="H285" s="254"/>
      <c r="I285" s="254"/>
      <c r="J285" s="155"/>
      <c r="K285" s="157">
        <v>85.7</v>
      </c>
      <c r="L285" s="155"/>
      <c r="M285" s="155"/>
      <c r="N285" s="155"/>
      <c r="O285" s="155"/>
      <c r="P285" s="155"/>
      <c r="Q285" s="155"/>
      <c r="R285" s="158"/>
      <c r="T285" s="159"/>
      <c r="U285" s="155"/>
      <c r="V285" s="155"/>
      <c r="W285" s="155"/>
      <c r="X285" s="155"/>
      <c r="Y285" s="155"/>
      <c r="Z285" s="155"/>
      <c r="AA285" s="160"/>
      <c r="AT285" s="161" t="s">
        <v>371</v>
      </c>
      <c r="AU285" s="161" t="s">
        <v>130</v>
      </c>
      <c r="AV285" s="10" t="s">
        <v>130</v>
      </c>
      <c r="AW285" s="10" t="s">
        <v>30</v>
      </c>
      <c r="AX285" s="10" t="s">
        <v>72</v>
      </c>
      <c r="AY285" s="161" t="s">
        <v>164</v>
      </c>
    </row>
    <row r="286" spans="2:65" s="11" customFormat="1" ht="16.5" customHeight="1">
      <c r="B286" s="162"/>
      <c r="C286" s="163"/>
      <c r="D286" s="163"/>
      <c r="E286" s="164" t="s">
        <v>5</v>
      </c>
      <c r="F286" s="255" t="s">
        <v>375</v>
      </c>
      <c r="G286" s="256"/>
      <c r="H286" s="256"/>
      <c r="I286" s="256"/>
      <c r="J286" s="163"/>
      <c r="K286" s="165">
        <v>2693.24</v>
      </c>
      <c r="L286" s="163"/>
      <c r="M286" s="163"/>
      <c r="N286" s="163"/>
      <c r="O286" s="163"/>
      <c r="P286" s="163"/>
      <c r="Q286" s="163"/>
      <c r="R286" s="166"/>
      <c r="T286" s="167"/>
      <c r="U286" s="163"/>
      <c r="V286" s="163"/>
      <c r="W286" s="163"/>
      <c r="X286" s="163"/>
      <c r="Y286" s="163"/>
      <c r="Z286" s="163"/>
      <c r="AA286" s="168"/>
      <c r="AT286" s="169" t="s">
        <v>371</v>
      </c>
      <c r="AU286" s="169" t="s">
        <v>130</v>
      </c>
      <c r="AV286" s="11" t="s">
        <v>163</v>
      </c>
      <c r="AW286" s="11" t="s">
        <v>30</v>
      </c>
      <c r="AX286" s="11" t="s">
        <v>80</v>
      </c>
      <c r="AY286" s="169" t="s">
        <v>164</v>
      </c>
    </row>
    <row r="287" spans="2:65" s="1" customFormat="1" ht="38.25" customHeight="1">
      <c r="B287" s="140"/>
      <c r="C287" s="141" t="s">
        <v>204</v>
      </c>
      <c r="D287" s="141" t="s">
        <v>165</v>
      </c>
      <c r="E287" s="142" t="s">
        <v>641</v>
      </c>
      <c r="F287" s="224" t="s">
        <v>642</v>
      </c>
      <c r="G287" s="224"/>
      <c r="H287" s="224"/>
      <c r="I287" s="224"/>
      <c r="J287" s="143" t="s">
        <v>569</v>
      </c>
      <c r="K287" s="144">
        <v>7</v>
      </c>
      <c r="L287" s="225">
        <v>0</v>
      </c>
      <c r="M287" s="225"/>
      <c r="N287" s="225">
        <f>ROUND(L287*K287,2)</f>
        <v>0</v>
      </c>
      <c r="O287" s="225"/>
      <c r="P287" s="225"/>
      <c r="Q287" s="225"/>
      <c r="R287" s="145"/>
      <c r="T287" s="146" t="s">
        <v>5</v>
      </c>
      <c r="U287" s="43" t="s">
        <v>37</v>
      </c>
      <c r="V287" s="147">
        <v>0.55700000000000005</v>
      </c>
      <c r="W287" s="147">
        <f>V287*K287</f>
        <v>3.8990000000000005</v>
      </c>
      <c r="X287" s="147">
        <v>0</v>
      </c>
      <c r="Y287" s="147">
        <f>X287*K287</f>
        <v>0</v>
      </c>
      <c r="Z287" s="147">
        <v>8.2000000000000003E-2</v>
      </c>
      <c r="AA287" s="148">
        <f>Z287*K287</f>
        <v>0.57400000000000007</v>
      </c>
      <c r="AR287" s="21" t="s">
        <v>163</v>
      </c>
      <c r="AT287" s="21" t="s">
        <v>165</v>
      </c>
      <c r="AU287" s="21" t="s">
        <v>130</v>
      </c>
      <c r="AY287" s="21" t="s">
        <v>164</v>
      </c>
      <c r="BE287" s="149">
        <f>IF(U287="základní",N287,0)</f>
        <v>0</v>
      </c>
      <c r="BF287" s="149">
        <f>IF(U287="snížená",N287,0)</f>
        <v>0</v>
      </c>
      <c r="BG287" s="149">
        <f>IF(U287="zákl. přenesená",N287,0)</f>
        <v>0</v>
      </c>
      <c r="BH287" s="149">
        <f>IF(U287="sníž. přenesená",N287,0)</f>
        <v>0</v>
      </c>
      <c r="BI287" s="149">
        <f>IF(U287="nulová",N287,0)</f>
        <v>0</v>
      </c>
      <c r="BJ287" s="21" t="s">
        <v>80</v>
      </c>
      <c r="BK287" s="149">
        <f>ROUND(L287*K287,2)</f>
        <v>0</v>
      </c>
      <c r="BL287" s="21" t="s">
        <v>163</v>
      </c>
      <c r="BM287" s="21" t="s">
        <v>643</v>
      </c>
    </row>
    <row r="288" spans="2:65" s="10" customFormat="1" ht="16.5" customHeight="1">
      <c r="B288" s="154"/>
      <c r="C288" s="155"/>
      <c r="D288" s="155"/>
      <c r="E288" s="156" t="s">
        <v>5</v>
      </c>
      <c r="F288" s="257" t="s">
        <v>644</v>
      </c>
      <c r="G288" s="258"/>
      <c r="H288" s="258"/>
      <c r="I288" s="258"/>
      <c r="J288" s="155"/>
      <c r="K288" s="157">
        <v>3</v>
      </c>
      <c r="L288" s="155"/>
      <c r="M288" s="155"/>
      <c r="N288" s="155"/>
      <c r="O288" s="155"/>
      <c r="P288" s="155"/>
      <c r="Q288" s="155"/>
      <c r="R288" s="158"/>
      <c r="T288" s="159"/>
      <c r="U288" s="155"/>
      <c r="V288" s="155"/>
      <c r="W288" s="155"/>
      <c r="X288" s="155"/>
      <c r="Y288" s="155"/>
      <c r="Z288" s="155"/>
      <c r="AA288" s="160"/>
      <c r="AT288" s="161" t="s">
        <v>371</v>
      </c>
      <c r="AU288" s="161" t="s">
        <v>130</v>
      </c>
      <c r="AV288" s="10" t="s">
        <v>130</v>
      </c>
      <c r="AW288" s="10" t="s">
        <v>30</v>
      </c>
      <c r="AX288" s="10" t="s">
        <v>72</v>
      </c>
      <c r="AY288" s="161" t="s">
        <v>164</v>
      </c>
    </row>
    <row r="289" spans="2:65" s="10" customFormat="1" ht="16.5" customHeight="1">
      <c r="B289" s="154"/>
      <c r="C289" s="155"/>
      <c r="D289" s="155"/>
      <c r="E289" s="156" t="s">
        <v>5</v>
      </c>
      <c r="F289" s="253" t="s">
        <v>645</v>
      </c>
      <c r="G289" s="254"/>
      <c r="H289" s="254"/>
      <c r="I289" s="254"/>
      <c r="J289" s="155"/>
      <c r="K289" s="157">
        <v>4</v>
      </c>
      <c r="L289" s="155"/>
      <c r="M289" s="155"/>
      <c r="N289" s="155"/>
      <c r="O289" s="155"/>
      <c r="P289" s="155"/>
      <c r="Q289" s="155"/>
      <c r="R289" s="158"/>
      <c r="T289" s="159"/>
      <c r="U289" s="155"/>
      <c r="V289" s="155"/>
      <c r="W289" s="155"/>
      <c r="X289" s="155"/>
      <c r="Y289" s="155"/>
      <c r="Z289" s="155"/>
      <c r="AA289" s="160"/>
      <c r="AT289" s="161" t="s">
        <v>371</v>
      </c>
      <c r="AU289" s="161" t="s">
        <v>130</v>
      </c>
      <c r="AV289" s="10" t="s">
        <v>130</v>
      </c>
      <c r="AW289" s="10" t="s">
        <v>30</v>
      </c>
      <c r="AX289" s="10" t="s">
        <v>72</v>
      </c>
      <c r="AY289" s="161" t="s">
        <v>164</v>
      </c>
    </row>
    <row r="290" spans="2:65" s="11" customFormat="1" ht="16.5" customHeight="1">
      <c r="B290" s="162"/>
      <c r="C290" s="163"/>
      <c r="D290" s="163"/>
      <c r="E290" s="164" t="s">
        <v>5</v>
      </c>
      <c r="F290" s="255" t="s">
        <v>375</v>
      </c>
      <c r="G290" s="256"/>
      <c r="H290" s="256"/>
      <c r="I290" s="256"/>
      <c r="J290" s="163"/>
      <c r="K290" s="165">
        <v>7</v>
      </c>
      <c r="L290" s="163"/>
      <c r="M290" s="163"/>
      <c r="N290" s="163"/>
      <c r="O290" s="163"/>
      <c r="P290" s="163"/>
      <c r="Q290" s="163"/>
      <c r="R290" s="166"/>
      <c r="T290" s="167"/>
      <c r="U290" s="163"/>
      <c r="V290" s="163"/>
      <c r="W290" s="163"/>
      <c r="X290" s="163"/>
      <c r="Y290" s="163"/>
      <c r="Z290" s="163"/>
      <c r="AA290" s="168"/>
      <c r="AT290" s="169" t="s">
        <v>371</v>
      </c>
      <c r="AU290" s="169" t="s">
        <v>130</v>
      </c>
      <c r="AV290" s="11" t="s">
        <v>163</v>
      </c>
      <c r="AW290" s="11" t="s">
        <v>30</v>
      </c>
      <c r="AX290" s="11" t="s">
        <v>80</v>
      </c>
      <c r="AY290" s="169" t="s">
        <v>164</v>
      </c>
    </row>
    <row r="291" spans="2:65" s="1" customFormat="1" ht="38.25" customHeight="1">
      <c r="B291" s="140"/>
      <c r="C291" s="141" t="s">
        <v>646</v>
      </c>
      <c r="D291" s="141" t="s">
        <v>165</v>
      </c>
      <c r="E291" s="142" t="s">
        <v>647</v>
      </c>
      <c r="F291" s="224" t="s">
        <v>648</v>
      </c>
      <c r="G291" s="224"/>
      <c r="H291" s="224"/>
      <c r="I291" s="224"/>
      <c r="J291" s="143" t="s">
        <v>569</v>
      </c>
      <c r="K291" s="144">
        <v>21</v>
      </c>
      <c r="L291" s="225">
        <v>0</v>
      </c>
      <c r="M291" s="225"/>
      <c r="N291" s="225">
        <f>ROUND(L291*K291,2)</f>
        <v>0</v>
      </c>
      <c r="O291" s="225"/>
      <c r="P291" s="225"/>
      <c r="Q291" s="225"/>
      <c r="R291" s="145"/>
      <c r="T291" s="146" t="s">
        <v>5</v>
      </c>
      <c r="U291" s="43" t="s">
        <v>37</v>
      </c>
      <c r="V291" s="147">
        <v>0.17399999999999999</v>
      </c>
      <c r="W291" s="147">
        <f>V291*K291</f>
        <v>3.6539999999999999</v>
      </c>
      <c r="X291" s="147">
        <v>0</v>
      </c>
      <c r="Y291" s="147">
        <f>X291*K291</f>
        <v>0</v>
      </c>
      <c r="Z291" s="147">
        <v>4.0000000000000001E-3</v>
      </c>
      <c r="AA291" s="148">
        <f>Z291*K291</f>
        <v>8.4000000000000005E-2</v>
      </c>
      <c r="AR291" s="21" t="s">
        <v>163</v>
      </c>
      <c r="AT291" s="21" t="s">
        <v>165</v>
      </c>
      <c r="AU291" s="21" t="s">
        <v>130</v>
      </c>
      <c r="AY291" s="21" t="s">
        <v>164</v>
      </c>
      <c r="BE291" s="149">
        <f>IF(U291="základní",N291,0)</f>
        <v>0</v>
      </c>
      <c r="BF291" s="149">
        <f>IF(U291="snížená",N291,0)</f>
        <v>0</v>
      </c>
      <c r="BG291" s="149">
        <f>IF(U291="zákl. přenesená",N291,0)</f>
        <v>0</v>
      </c>
      <c r="BH291" s="149">
        <f>IF(U291="sníž. přenesená",N291,0)</f>
        <v>0</v>
      </c>
      <c r="BI291" s="149">
        <f>IF(U291="nulová",N291,0)</f>
        <v>0</v>
      </c>
      <c r="BJ291" s="21" t="s">
        <v>80</v>
      </c>
      <c r="BK291" s="149">
        <f>ROUND(L291*K291,2)</f>
        <v>0</v>
      </c>
      <c r="BL291" s="21" t="s">
        <v>163</v>
      </c>
      <c r="BM291" s="21" t="s">
        <v>649</v>
      </c>
    </row>
    <row r="292" spans="2:65" s="12" customFormat="1" ht="38.25" customHeight="1">
      <c r="B292" s="174"/>
      <c r="C292" s="175"/>
      <c r="D292" s="175"/>
      <c r="E292" s="176" t="s">
        <v>5</v>
      </c>
      <c r="F292" s="259" t="s">
        <v>650</v>
      </c>
      <c r="G292" s="260"/>
      <c r="H292" s="260"/>
      <c r="I292" s="260"/>
      <c r="J292" s="175"/>
      <c r="K292" s="176" t="s">
        <v>5</v>
      </c>
      <c r="L292" s="175"/>
      <c r="M292" s="175"/>
      <c r="N292" s="175"/>
      <c r="O292" s="175"/>
      <c r="P292" s="175"/>
      <c r="Q292" s="175"/>
      <c r="R292" s="177"/>
      <c r="T292" s="178"/>
      <c r="U292" s="175"/>
      <c r="V292" s="175"/>
      <c r="W292" s="175"/>
      <c r="X292" s="175"/>
      <c r="Y292" s="175"/>
      <c r="Z292" s="175"/>
      <c r="AA292" s="179"/>
      <c r="AT292" s="180" t="s">
        <v>371</v>
      </c>
      <c r="AU292" s="180" t="s">
        <v>130</v>
      </c>
      <c r="AV292" s="12" t="s">
        <v>80</v>
      </c>
      <c r="AW292" s="12" t="s">
        <v>30</v>
      </c>
      <c r="AX292" s="12" t="s">
        <v>72</v>
      </c>
      <c r="AY292" s="180" t="s">
        <v>164</v>
      </c>
    </row>
    <row r="293" spans="2:65" s="10" customFormat="1" ht="16.5" customHeight="1">
      <c r="B293" s="154"/>
      <c r="C293" s="155"/>
      <c r="D293" s="155"/>
      <c r="E293" s="156" t="s">
        <v>5</v>
      </c>
      <c r="F293" s="253" t="s">
        <v>651</v>
      </c>
      <c r="G293" s="254"/>
      <c r="H293" s="254"/>
      <c r="I293" s="254"/>
      <c r="J293" s="155"/>
      <c r="K293" s="157">
        <v>9</v>
      </c>
      <c r="L293" s="155"/>
      <c r="M293" s="155"/>
      <c r="N293" s="155"/>
      <c r="O293" s="155"/>
      <c r="P293" s="155"/>
      <c r="Q293" s="155"/>
      <c r="R293" s="158"/>
      <c r="T293" s="159"/>
      <c r="U293" s="155"/>
      <c r="V293" s="155"/>
      <c r="W293" s="155"/>
      <c r="X293" s="155"/>
      <c r="Y293" s="155"/>
      <c r="Z293" s="155"/>
      <c r="AA293" s="160"/>
      <c r="AT293" s="161" t="s">
        <v>371</v>
      </c>
      <c r="AU293" s="161" t="s">
        <v>130</v>
      </c>
      <c r="AV293" s="10" t="s">
        <v>130</v>
      </c>
      <c r="AW293" s="10" t="s">
        <v>30</v>
      </c>
      <c r="AX293" s="10" t="s">
        <v>72</v>
      </c>
      <c r="AY293" s="161" t="s">
        <v>164</v>
      </c>
    </row>
    <row r="294" spans="2:65" s="12" customFormat="1" ht="25.5" customHeight="1">
      <c r="B294" s="174"/>
      <c r="C294" s="175"/>
      <c r="D294" s="175"/>
      <c r="E294" s="176" t="s">
        <v>5</v>
      </c>
      <c r="F294" s="261" t="s">
        <v>652</v>
      </c>
      <c r="G294" s="262"/>
      <c r="H294" s="262"/>
      <c r="I294" s="262"/>
      <c r="J294" s="175"/>
      <c r="K294" s="176" t="s">
        <v>5</v>
      </c>
      <c r="L294" s="175"/>
      <c r="M294" s="175"/>
      <c r="N294" s="175"/>
      <c r="O294" s="175"/>
      <c r="P294" s="175"/>
      <c r="Q294" s="175"/>
      <c r="R294" s="177"/>
      <c r="T294" s="178"/>
      <c r="U294" s="175"/>
      <c r="V294" s="175"/>
      <c r="W294" s="175"/>
      <c r="X294" s="175"/>
      <c r="Y294" s="175"/>
      <c r="Z294" s="175"/>
      <c r="AA294" s="179"/>
      <c r="AT294" s="180" t="s">
        <v>371</v>
      </c>
      <c r="AU294" s="180" t="s">
        <v>130</v>
      </c>
      <c r="AV294" s="12" t="s">
        <v>80</v>
      </c>
      <c r="AW294" s="12" t="s">
        <v>30</v>
      </c>
      <c r="AX294" s="12" t="s">
        <v>72</v>
      </c>
      <c r="AY294" s="180" t="s">
        <v>164</v>
      </c>
    </row>
    <row r="295" spans="2:65" s="10" customFormat="1" ht="16.5" customHeight="1">
      <c r="B295" s="154"/>
      <c r="C295" s="155"/>
      <c r="D295" s="155"/>
      <c r="E295" s="156" t="s">
        <v>5</v>
      </c>
      <c r="F295" s="253" t="s">
        <v>653</v>
      </c>
      <c r="G295" s="254"/>
      <c r="H295" s="254"/>
      <c r="I295" s="254"/>
      <c r="J295" s="155"/>
      <c r="K295" s="157">
        <v>12</v>
      </c>
      <c r="L295" s="155"/>
      <c r="M295" s="155"/>
      <c r="N295" s="155"/>
      <c r="O295" s="155"/>
      <c r="P295" s="155"/>
      <c r="Q295" s="155"/>
      <c r="R295" s="158"/>
      <c r="T295" s="159"/>
      <c r="U295" s="155"/>
      <c r="V295" s="155"/>
      <c r="W295" s="155"/>
      <c r="X295" s="155"/>
      <c r="Y295" s="155"/>
      <c r="Z295" s="155"/>
      <c r="AA295" s="160"/>
      <c r="AT295" s="161" t="s">
        <v>371</v>
      </c>
      <c r="AU295" s="161" t="s">
        <v>130</v>
      </c>
      <c r="AV295" s="10" t="s">
        <v>130</v>
      </c>
      <c r="AW295" s="10" t="s">
        <v>30</v>
      </c>
      <c r="AX295" s="10" t="s">
        <v>72</v>
      </c>
      <c r="AY295" s="161" t="s">
        <v>164</v>
      </c>
    </row>
    <row r="296" spans="2:65" s="11" customFormat="1" ht="16.5" customHeight="1">
      <c r="B296" s="162"/>
      <c r="C296" s="163"/>
      <c r="D296" s="163"/>
      <c r="E296" s="164" t="s">
        <v>5</v>
      </c>
      <c r="F296" s="255" t="s">
        <v>375</v>
      </c>
      <c r="G296" s="256"/>
      <c r="H296" s="256"/>
      <c r="I296" s="256"/>
      <c r="J296" s="163"/>
      <c r="K296" s="165">
        <v>21</v>
      </c>
      <c r="L296" s="163"/>
      <c r="M296" s="163"/>
      <c r="N296" s="163"/>
      <c r="O296" s="163"/>
      <c r="P296" s="163"/>
      <c r="Q296" s="163"/>
      <c r="R296" s="166"/>
      <c r="T296" s="167"/>
      <c r="U296" s="163"/>
      <c r="V296" s="163"/>
      <c r="W296" s="163"/>
      <c r="X296" s="163"/>
      <c r="Y296" s="163"/>
      <c r="Z296" s="163"/>
      <c r="AA296" s="168"/>
      <c r="AT296" s="169" t="s">
        <v>371</v>
      </c>
      <c r="AU296" s="169" t="s">
        <v>130</v>
      </c>
      <c r="AV296" s="11" t="s">
        <v>163</v>
      </c>
      <c r="AW296" s="11" t="s">
        <v>30</v>
      </c>
      <c r="AX296" s="11" t="s">
        <v>80</v>
      </c>
      <c r="AY296" s="169" t="s">
        <v>164</v>
      </c>
    </row>
    <row r="297" spans="2:65" s="1" customFormat="1" ht="25.5" customHeight="1">
      <c r="B297" s="140"/>
      <c r="C297" s="141" t="s">
        <v>654</v>
      </c>
      <c r="D297" s="141" t="s">
        <v>165</v>
      </c>
      <c r="E297" s="142" t="s">
        <v>655</v>
      </c>
      <c r="F297" s="224" t="s">
        <v>656</v>
      </c>
      <c r="G297" s="224"/>
      <c r="H297" s="224"/>
      <c r="I297" s="224"/>
      <c r="J297" s="143" t="s">
        <v>569</v>
      </c>
      <c r="K297" s="144">
        <v>2</v>
      </c>
      <c r="L297" s="225">
        <v>0</v>
      </c>
      <c r="M297" s="225"/>
      <c r="N297" s="225">
        <f>ROUND(L297*K297,2)</f>
        <v>0</v>
      </c>
      <c r="O297" s="225"/>
      <c r="P297" s="225"/>
      <c r="Q297" s="225"/>
      <c r="R297" s="145"/>
      <c r="T297" s="146" t="s">
        <v>5</v>
      </c>
      <c r="U297" s="43" t="s">
        <v>37</v>
      </c>
      <c r="V297" s="147">
        <v>0.25</v>
      </c>
      <c r="W297" s="147">
        <f>V297*K297</f>
        <v>0.5</v>
      </c>
      <c r="X297" s="147">
        <v>0</v>
      </c>
      <c r="Y297" s="147">
        <f>X297*K297</f>
        <v>0</v>
      </c>
      <c r="Z297" s="147">
        <v>0.108</v>
      </c>
      <c r="AA297" s="148">
        <f>Z297*K297</f>
        <v>0.216</v>
      </c>
      <c r="AR297" s="21" t="s">
        <v>163</v>
      </c>
      <c r="AT297" s="21" t="s">
        <v>165</v>
      </c>
      <c r="AU297" s="21" t="s">
        <v>130</v>
      </c>
      <c r="AY297" s="21" t="s">
        <v>164</v>
      </c>
      <c r="BE297" s="149">
        <f>IF(U297="základní",N297,0)</f>
        <v>0</v>
      </c>
      <c r="BF297" s="149">
        <f>IF(U297="snížená",N297,0)</f>
        <v>0</v>
      </c>
      <c r="BG297" s="149">
        <f>IF(U297="zákl. přenesená",N297,0)</f>
        <v>0</v>
      </c>
      <c r="BH297" s="149">
        <f>IF(U297="sníž. přenesená",N297,0)</f>
        <v>0</v>
      </c>
      <c r="BI297" s="149">
        <f>IF(U297="nulová",N297,0)</f>
        <v>0</v>
      </c>
      <c r="BJ297" s="21" t="s">
        <v>80</v>
      </c>
      <c r="BK297" s="149">
        <f>ROUND(L297*K297,2)</f>
        <v>0</v>
      </c>
      <c r="BL297" s="21" t="s">
        <v>163</v>
      </c>
      <c r="BM297" s="21" t="s">
        <v>657</v>
      </c>
    </row>
    <row r="298" spans="2:65" s="1" customFormat="1" ht="16.5" customHeight="1">
      <c r="B298" s="140"/>
      <c r="C298" s="141" t="s">
        <v>250</v>
      </c>
      <c r="D298" s="141" t="s">
        <v>165</v>
      </c>
      <c r="E298" s="142" t="s">
        <v>658</v>
      </c>
      <c r="F298" s="224" t="s">
        <v>659</v>
      </c>
      <c r="G298" s="224"/>
      <c r="H298" s="224"/>
      <c r="I298" s="224"/>
      <c r="J298" s="143" t="s">
        <v>569</v>
      </c>
      <c r="K298" s="144">
        <v>1</v>
      </c>
      <c r="L298" s="225">
        <v>0</v>
      </c>
      <c r="M298" s="225"/>
      <c r="N298" s="225">
        <f>ROUND(L298*K298,2)</f>
        <v>0</v>
      </c>
      <c r="O298" s="225"/>
      <c r="P298" s="225"/>
      <c r="Q298" s="225"/>
      <c r="R298" s="145"/>
      <c r="T298" s="146" t="s">
        <v>5</v>
      </c>
      <c r="U298" s="43" t="s">
        <v>37</v>
      </c>
      <c r="V298" s="147">
        <v>0.25</v>
      </c>
      <c r="W298" s="147">
        <f>V298*K298</f>
        <v>0.25</v>
      </c>
      <c r="X298" s="147">
        <v>0</v>
      </c>
      <c r="Y298" s="147">
        <f>X298*K298</f>
        <v>0</v>
      </c>
      <c r="Z298" s="147">
        <v>0.108</v>
      </c>
      <c r="AA298" s="148">
        <f>Z298*K298</f>
        <v>0.108</v>
      </c>
      <c r="AR298" s="21" t="s">
        <v>163</v>
      </c>
      <c r="AT298" s="21" t="s">
        <v>165</v>
      </c>
      <c r="AU298" s="21" t="s">
        <v>130</v>
      </c>
      <c r="AY298" s="21" t="s">
        <v>164</v>
      </c>
      <c r="BE298" s="149">
        <f>IF(U298="základní",N298,0)</f>
        <v>0</v>
      </c>
      <c r="BF298" s="149">
        <f>IF(U298="snížená",N298,0)</f>
        <v>0</v>
      </c>
      <c r="BG298" s="149">
        <f>IF(U298="zákl. přenesená",N298,0)</f>
        <v>0</v>
      </c>
      <c r="BH298" s="149">
        <f>IF(U298="sníž. přenesená",N298,0)</f>
        <v>0</v>
      </c>
      <c r="BI298" s="149">
        <f>IF(U298="nulová",N298,0)</f>
        <v>0</v>
      </c>
      <c r="BJ298" s="21" t="s">
        <v>80</v>
      </c>
      <c r="BK298" s="149">
        <f>ROUND(L298*K298,2)</f>
        <v>0</v>
      </c>
      <c r="BL298" s="21" t="s">
        <v>163</v>
      </c>
      <c r="BM298" s="21" t="s">
        <v>660</v>
      </c>
    </row>
    <row r="299" spans="2:65" s="1" customFormat="1" ht="25.5" customHeight="1">
      <c r="B299" s="140"/>
      <c r="C299" s="141" t="s">
        <v>340</v>
      </c>
      <c r="D299" s="141" t="s">
        <v>165</v>
      </c>
      <c r="E299" s="142" t="s">
        <v>661</v>
      </c>
      <c r="F299" s="224" t="s">
        <v>662</v>
      </c>
      <c r="G299" s="224"/>
      <c r="H299" s="224"/>
      <c r="I299" s="224"/>
      <c r="J299" s="143" t="s">
        <v>368</v>
      </c>
      <c r="K299" s="144">
        <v>17</v>
      </c>
      <c r="L299" s="225">
        <v>0</v>
      </c>
      <c r="M299" s="225"/>
      <c r="N299" s="225">
        <f>ROUND(L299*K299,2)</f>
        <v>0</v>
      </c>
      <c r="O299" s="225"/>
      <c r="P299" s="225"/>
      <c r="Q299" s="225"/>
      <c r="R299" s="145"/>
      <c r="T299" s="146" t="s">
        <v>5</v>
      </c>
      <c r="U299" s="43" t="s">
        <v>37</v>
      </c>
      <c r="V299" s="147">
        <v>0.14000000000000001</v>
      </c>
      <c r="W299" s="147">
        <f>V299*K299</f>
        <v>2.3800000000000003</v>
      </c>
      <c r="X299" s="147">
        <v>0</v>
      </c>
      <c r="Y299" s="147">
        <f>X299*K299</f>
        <v>0</v>
      </c>
      <c r="Z299" s="147">
        <v>0.35</v>
      </c>
      <c r="AA299" s="148">
        <f>Z299*K299</f>
        <v>5.9499999999999993</v>
      </c>
      <c r="AR299" s="21" t="s">
        <v>163</v>
      </c>
      <c r="AT299" s="21" t="s">
        <v>165</v>
      </c>
      <c r="AU299" s="21" t="s">
        <v>130</v>
      </c>
      <c r="AY299" s="21" t="s">
        <v>164</v>
      </c>
      <c r="BE299" s="149">
        <f>IF(U299="základní",N299,0)</f>
        <v>0</v>
      </c>
      <c r="BF299" s="149">
        <f>IF(U299="snížená",N299,0)</f>
        <v>0</v>
      </c>
      <c r="BG299" s="149">
        <f>IF(U299="zákl. přenesená",N299,0)</f>
        <v>0</v>
      </c>
      <c r="BH299" s="149">
        <f>IF(U299="sníž. přenesená",N299,0)</f>
        <v>0</v>
      </c>
      <c r="BI299" s="149">
        <f>IF(U299="nulová",N299,0)</f>
        <v>0</v>
      </c>
      <c r="BJ299" s="21" t="s">
        <v>80</v>
      </c>
      <c r="BK299" s="149">
        <f>ROUND(L299*K299,2)</f>
        <v>0</v>
      </c>
      <c r="BL299" s="21" t="s">
        <v>163</v>
      </c>
      <c r="BM299" s="21" t="s">
        <v>663</v>
      </c>
    </row>
    <row r="300" spans="2:65" s="10" customFormat="1" ht="16.5" customHeight="1">
      <c r="B300" s="154"/>
      <c r="C300" s="155"/>
      <c r="D300" s="155"/>
      <c r="E300" s="156" t="s">
        <v>5</v>
      </c>
      <c r="F300" s="257" t="s">
        <v>664</v>
      </c>
      <c r="G300" s="258"/>
      <c r="H300" s="258"/>
      <c r="I300" s="258"/>
      <c r="J300" s="155"/>
      <c r="K300" s="157">
        <v>17</v>
      </c>
      <c r="L300" s="155"/>
      <c r="M300" s="155"/>
      <c r="N300" s="155"/>
      <c r="O300" s="155"/>
      <c r="P300" s="155"/>
      <c r="Q300" s="155"/>
      <c r="R300" s="158"/>
      <c r="T300" s="159"/>
      <c r="U300" s="155"/>
      <c r="V300" s="155"/>
      <c r="W300" s="155"/>
      <c r="X300" s="155"/>
      <c r="Y300" s="155"/>
      <c r="Z300" s="155"/>
      <c r="AA300" s="160"/>
      <c r="AT300" s="161" t="s">
        <v>371</v>
      </c>
      <c r="AU300" s="161" t="s">
        <v>130</v>
      </c>
      <c r="AV300" s="10" t="s">
        <v>130</v>
      </c>
      <c r="AW300" s="10" t="s">
        <v>30</v>
      </c>
      <c r="AX300" s="10" t="s">
        <v>80</v>
      </c>
      <c r="AY300" s="161" t="s">
        <v>164</v>
      </c>
    </row>
    <row r="301" spans="2:65" s="1" customFormat="1" ht="25.5" customHeight="1">
      <c r="B301" s="140"/>
      <c r="C301" s="141" t="s">
        <v>208</v>
      </c>
      <c r="D301" s="141" t="s">
        <v>165</v>
      </c>
      <c r="E301" s="142" t="s">
        <v>665</v>
      </c>
      <c r="F301" s="224" t="s">
        <v>666</v>
      </c>
      <c r="G301" s="224"/>
      <c r="H301" s="224"/>
      <c r="I301" s="224"/>
      <c r="J301" s="143" t="s">
        <v>569</v>
      </c>
      <c r="K301" s="144">
        <v>5</v>
      </c>
      <c r="L301" s="225">
        <v>0</v>
      </c>
      <c r="M301" s="225"/>
      <c r="N301" s="225">
        <f>ROUND(L301*K301,2)</f>
        <v>0</v>
      </c>
      <c r="O301" s="225"/>
      <c r="P301" s="225"/>
      <c r="Q301" s="225"/>
      <c r="R301" s="145"/>
      <c r="T301" s="146" t="s">
        <v>5</v>
      </c>
      <c r="U301" s="43" t="s">
        <v>37</v>
      </c>
      <c r="V301" s="147">
        <v>0.5</v>
      </c>
      <c r="W301" s="147">
        <f>V301*K301</f>
        <v>2.5</v>
      </c>
      <c r="X301" s="147">
        <v>0</v>
      </c>
      <c r="Y301" s="147">
        <f>X301*K301</f>
        <v>0</v>
      </c>
      <c r="Z301" s="147">
        <v>6.5699999999999995E-2</v>
      </c>
      <c r="AA301" s="148">
        <f>Z301*K301</f>
        <v>0.32849999999999996</v>
      </c>
      <c r="AR301" s="21" t="s">
        <v>163</v>
      </c>
      <c r="AT301" s="21" t="s">
        <v>165</v>
      </c>
      <c r="AU301" s="21" t="s">
        <v>130</v>
      </c>
      <c r="AY301" s="21" t="s">
        <v>164</v>
      </c>
      <c r="BE301" s="149">
        <f>IF(U301="základní",N301,0)</f>
        <v>0</v>
      </c>
      <c r="BF301" s="149">
        <f>IF(U301="snížená",N301,0)</f>
        <v>0</v>
      </c>
      <c r="BG301" s="149">
        <f>IF(U301="zákl. přenesená",N301,0)</f>
        <v>0</v>
      </c>
      <c r="BH301" s="149">
        <f>IF(U301="sníž. přenesená",N301,0)</f>
        <v>0</v>
      </c>
      <c r="BI301" s="149">
        <f>IF(U301="nulová",N301,0)</f>
        <v>0</v>
      </c>
      <c r="BJ301" s="21" t="s">
        <v>80</v>
      </c>
      <c r="BK301" s="149">
        <f>ROUND(L301*K301,2)</f>
        <v>0</v>
      </c>
      <c r="BL301" s="21" t="s">
        <v>163</v>
      </c>
      <c r="BM301" s="21" t="s">
        <v>667</v>
      </c>
    </row>
    <row r="302" spans="2:65" s="10" customFormat="1" ht="16.5" customHeight="1">
      <c r="B302" s="154"/>
      <c r="C302" s="155"/>
      <c r="D302" s="155"/>
      <c r="E302" s="156" t="s">
        <v>5</v>
      </c>
      <c r="F302" s="257" t="s">
        <v>668</v>
      </c>
      <c r="G302" s="258"/>
      <c r="H302" s="258"/>
      <c r="I302" s="258"/>
      <c r="J302" s="155"/>
      <c r="K302" s="157">
        <v>5</v>
      </c>
      <c r="L302" s="155"/>
      <c r="M302" s="155"/>
      <c r="N302" s="155"/>
      <c r="O302" s="155"/>
      <c r="P302" s="155"/>
      <c r="Q302" s="155"/>
      <c r="R302" s="158"/>
      <c r="T302" s="159"/>
      <c r="U302" s="155"/>
      <c r="V302" s="155"/>
      <c r="W302" s="155"/>
      <c r="X302" s="155"/>
      <c r="Y302" s="155"/>
      <c r="Z302" s="155"/>
      <c r="AA302" s="160"/>
      <c r="AT302" s="161" t="s">
        <v>371</v>
      </c>
      <c r="AU302" s="161" t="s">
        <v>130</v>
      </c>
      <c r="AV302" s="10" t="s">
        <v>130</v>
      </c>
      <c r="AW302" s="10" t="s">
        <v>30</v>
      </c>
      <c r="AX302" s="10" t="s">
        <v>80</v>
      </c>
      <c r="AY302" s="161" t="s">
        <v>164</v>
      </c>
    </row>
    <row r="303" spans="2:65" s="1" customFormat="1" ht="25.5" customHeight="1">
      <c r="B303" s="140"/>
      <c r="C303" s="141" t="s">
        <v>353</v>
      </c>
      <c r="D303" s="141" t="s">
        <v>165</v>
      </c>
      <c r="E303" s="142" t="s">
        <v>669</v>
      </c>
      <c r="F303" s="224" t="s">
        <v>670</v>
      </c>
      <c r="G303" s="224"/>
      <c r="H303" s="224"/>
      <c r="I303" s="224"/>
      <c r="J303" s="143" t="s">
        <v>409</v>
      </c>
      <c r="K303" s="144">
        <v>4</v>
      </c>
      <c r="L303" s="225">
        <v>0</v>
      </c>
      <c r="M303" s="225"/>
      <c r="N303" s="225">
        <f>ROUND(L303*K303,2)</f>
        <v>0</v>
      </c>
      <c r="O303" s="225"/>
      <c r="P303" s="225"/>
      <c r="Q303" s="225"/>
      <c r="R303" s="145"/>
      <c r="T303" s="146" t="s">
        <v>5</v>
      </c>
      <c r="U303" s="43" t="s">
        <v>37</v>
      </c>
      <c r="V303" s="147">
        <v>0.28699999999999998</v>
      </c>
      <c r="W303" s="147">
        <f>V303*K303</f>
        <v>1.1479999999999999</v>
      </c>
      <c r="X303" s="147">
        <v>0</v>
      </c>
      <c r="Y303" s="147">
        <f>X303*K303</f>
        <v>0</v>
      </c>
      <c r="Z303" s="147">
        <v>9.2499999999999995E-3</v>
      </c>
      <c r="AA303" s="148">
        <f>Z303*K303</f>
        <v>3.6999999999999998E-2</v>
      </c>
      <c r="AR303" s="21" t="s">
        <v>163</v>
      </c>
      <c r="AT303" s="21" t="s">
        <v>165</v>
      </c>
      <c r="AU303" s="21" t="s">
        <v>130</v>
      </c>
      <c r="AY303" s="21" t="s">
        <v>164</v>
      </c>
      <c r="BE303" s="149">
        <f>IF(U303="základní",N303,0)</f>
        <v>0</v>
      </c>
      <c r="BF303" s="149">
        <f>IF(U303="snížená",N303,0)</f>
        <v>0</v>
      </c>
      <c r="BG303" s="149">
        <f>IF(U303="zákl. přenesená",N303,0)</f>
        <v>0</v>
      </c>
      <c r="BH303" s="149">
        <f>IF(U303="sníž. přenesená",N303,0)</f>
        <v>0</v>
      </c>
      <c r="BI303" s="149">
        <f>IF(U303="nulová",N303,0)</f>
        <v>0</v>
      </c>
      <c r="BJ303" s="21" t="s">
        <v>80</v>
      </c>
      <c r="BK303" s="149">
        <f>ROUND(L303*K303,2)</f>
        <v>0</v>
      </c>
      <c r="BL303" s="21" t="s">
        <v>163</v>
      </c>
      <c r="BM303" s="21" t="s">
        <v>671</v>
      </c>
    </row>
    <row r="304" spans="2:65" s="10" customFormat="1" ht="16.5" customHeight="1">
      <c r="B304" s="154"/>
      <c r="C304" s="155"/>
      <c r="D304" s="155"/>
      <c r="E304" s="156" t="s">
        <v>5</v>
      </c>
      <c r="F304" s="257" t="s">
        <v>163</v>
      </c>
      <c r="G304" s="258"/>
      <c r="H304" s="258"/>
      <c r="I304" s="258"/>
      <c r="J304" s="155"/>
      <c r="K304" s="157">
        <v>4</v>
      </c>
      <c r="L304" s="155"/>
      <c r="M304" s="155"/>
      <c r="N304" s="155"/>
      <c r="O304" s="155"/>
      <c r="P304" s="155"/>
      <c r="Q304" s="155"/>
      <c r="R304" s="158"/>
      <c r="T304" s="159"/>
      <c r="U304" s="155"/>
      <c r="V304" s="155"/>
      <c r="W304" s="155"/>
      <c r="X304" s="155"/>
      <c r="Y304" s="155"/>
      <c r="Z304" s="155"/>
      <c r="AA304" s="160"/>
      <c r="AT304" s="161" t="s">
        <v>371</v>
      </c>
      <c r="AU304" s="161" t="s">
        <v>130</v>
      </c>
      <c r="AV304" s="10" t="s">
        <v>130</v>
      </c>
      <c r="AW304" s="10" t="s">
        <v>30</v>
      </c>
      <c r="AX304" s="10" t="s">
        <v>80</v>
      </c>
      <c r="AY304" s="161" t="s">
        <v>164</v>
      </c>
    </row>
    <row r="305" spans="2:65" s="1" customFormat="1" ht="25.5" customHeight="1">
      <c r="B305" s="140"/>
      <c r="C305" s="141" t="s">
        <v>227</v>
      </c>
      <c r="D305" s="141" t="s">
        <v>165</v>
      </c>
      <c r="E305" s="142" t="s">
        <v>672</v>
      </c>
      <c r="F305" s="224" t="s">
        <v>673</v>
      </c>
      <c r="G305" s="224"/>
      <c r="H305" s="224"/>
      <c r="I305" s="224"/>
      <c r="J305" s="143" t="s">
        <v>409</v>
      </c>
      <c r="K305" s="144">
        <v>369.3</v>
      </c>
      <c r="L305" s="225">
        <v>0</v>
      </c>
      <c r="M305" s="225"/>
      <c r="N305" s="225">
        <f>ROUND(L305*K305,2)</f>
        <v>0</v>
      </c>
      <c r="O305" s="225"/>
      <c r="P305" s="225"/>
      <c r="Q305" s="225"/>
      <c r="R305" s="145"/>
      <c r="T305" s="146" t="s">
        <v>5</v>
      </c>
      <c r="U305" s="43" t="s">
        <v>37</v>
      </c>
      <c r="V305" s="147">
        <v>0.105</v>
      </c>
      <c r="W305" s="147">
        <f>V305*K305</f>
        <v>38.776499999999999</v>
      </c>
      <c r="X305" s="147">
        <v>0</v>
      </c>
      <c r="Y305" s="147">
        <f>X305*K305</f>
        <v>0</v>
      </c>
      <c r="Z305" s="147">
        <v>0</v>
      </c>
      <c r="AA305" s="148">
        <f>Z305*K305</f>
        <v>0</v>
      </c>
      <c r="AR305" s="21" t="s">
        <v>163</v>
      </c>
      <c r="AT305" s="21" t="s">
        <v>165</v>
      </c>
      <c r="AU305" s="21" t="s">
        <v>130</v>
      </c>
      <c r="AY305" s="21" t="s">
        <v>164</v>
      </c>
      <c r="BE305" s="149">
        <f>IF(U305="základní",N305,0)</f>
        <v>0</v>
      </c>
      <c r="BF305" s="149">
        <f>IF(U305="snížená",N305,0)</f>
        <v>0</v>
      </c>
      <c r="BG305" s="149">
        <f>IF(U305="zákl. přenesená",N305,0)</f>
        <v>0</v>
      </c>
      <c r="BH305" s="149">
        <f>IF(U305="sníž. přenesená",N305,0)</f>
        <v>0</v>
      </c>
      <c r="BI305" s="149">
        <f>IF(U305="nulová",N305,0)</f>
        <v>0</v>
      </c>
      <c r="BJ305" s="21" t="s">
        <v>80</v>
      </c>
      <c r="BK305" s="149">
        <f>ROUND(L305*K305,2)</f>
        <v>0</v>
      </c>
      <c r="BL305" s="21" t="s">
        <v>163</v>
      </c>
      <c r="BM305" s="21" t="s">
        <v>674</v>
      </c>
    </row>
    <row r="306" spans="2:65" s="10" customFormat="1" ht="16.5" customHeight="1">
      <c r="B306" s="154"/>
      <c r="C306" s="155"/>
      <c r="D306" s="155"/>
      <c r="E306" s="156" t="s">
        <v>5</v>
      </c>
      <c r="F306" s="257" t="s">
        <v>411</v>
      </c>
      <c r="G306" s="258"/>
      <c r="H306" s="258"/>
      <c r="I306" s="258"/>
      <c r="J306" s="155"/>
      <c r="K306" s="157">
        <v>22.6</v>
      </c>
      <c r="L306" s="155"/>
      <c r="M306" s="155"/>
      <c r="N306" s="155"/>
      <c r="O306" s="155"/>
      <c r="P306" s="155"/>
      <c r="Q306" s="155"/>
      <c r="R306" s="158"/>
      <c r="T306" s="159"/>
      <c r="U306" s="155"/>
      <c r="V306" s="155"/>
      <c r="W306" s="155"/>
      <c r="X306" s="155"/>
      <c r="Y306" s="155"/>
      <c r="Z306" s="155"/>
      <c r="AA306" s="160"/>
      <c r="AT306" s="161" t="s">
        <v>371</v>
      </c>
      <c r="AU306" s="161" t="s">
        <v>130</v>
      </c>
      <c r="AV306" s="10" t="s">
        <v>130</v>
      </c>
      <c r="AW306" s="10" t="s">
        <v>30</v>
      </c>
      <c r="AX306" s="10" t="s">
        <v>72</v>
      </c>
      <c r="AY306" s="161" t="s">
        <v>164</v>
      </c>
    </row>
    <row r="307" spans="2:65" s="10" customFormat="1" ht="16.5" customHeight="1">
      <c r="B307" s="154"/>
      <c r="C307" s="155"/>
      <c r="D307" s="155"/>
      <c r="E307" s="156" t="s">
        <v>5</v>
      </c>
      <c r="F307" s="253" t="s">
        <v>412</v>
      </c>
      <c r="G307" s="254"/>
      <c r="H307" s="254"/>
      <c r="I307" s="254"/>
      <c r="J307" s="155"/>
      <c r="K307" s="157">
        <v>101.7</v>
      </c>
      <c r="L307" s="155"/>
      <c r="M307" s="155"/>
      <c r="N307" s="155"/>
      <c r="O307" s="155"/>
      <c r="P307" s="155"/>
      <c r="Q307" s="155"/>
      <c r="R307" s="158"/>
      <c r="T307" s="159"/>
      <c r="U307" s="155"/>
      <c r="V307" s="155"/>
      <c r="W307" s="155"/>
      <c r="X307" s="155"/>
      <c r="Y307" s="155"/>
      <c r="Z307" s="155"/>
      <c r="AA307" s="160"/>
      <c r="AT307" s="161" t="s">
        <v>371</v>
      </c>
      <c r="AU307" s="161" t="s">
        <v>130</v>
      </c>
      <c r="AV307" s="10" t="s">
        <v>130</v>
      </c>
      <c r="AW307" s="10" t="s">
        <v>30</v>
      </c>
      <c r="AX307" s="10" t="s">
        <v>72</v>
      </c>
      <c r="AY307" s="161" t="s">
        <v>164</v>
      </c>
    </row>
    <row r="308" spans="2:65" s="10" customFormat="1" ht="16.5" customHeight="1">
      <c r="B308" s="154"/>
      <c r="C308" s="155"/>
      <c r="D308" s="155"/>
      <c r="E308" s="156" t="s">
        <v>5</v>
      </c>
      <c r="F308" s="253" t="s">
        <v>675</v>
      </c>
      <c r="G308" s="254"/>
      <c r="H308" s="254"/>
      <c r="I308" s="254"/>
      <c r="J308" s="155"/>
      <c r="K308" s="157">
        <v>245</v>
      </c>
      <c r="L308" s="155"/>
      <c r="M308" s="155"/>
      <c r="N308" s="155"/>
      <c r="O308" s="155"/>
      <c r="P308" s="155"/>
      <c r="Q308" s="155"/>
      <c r="R308" s="158"/>
      <c r="T308" s="159"/>
      <c r="U308" s="155"/>
      <c r="V308" s="155"/>
      <c r="W308" s="155"/>
      <c r="X308" s="155"/>
      <c r="Y308" s="155"/>
      <c r="Z308" s="155"/>
      <c r="AA308" s="160"/>
      <c r="AT308" s="161" t="s">
        <v>371</v>
      </c>
      <c r="AU308" s="161" t="s">
        <v>130</v>
      </c>
      <c r="AV308" s="10" t="s">
        <v>130</v>
      </c>
      <c r="AW308" s="10" t="s">
        <v>30</v>
      </c>
      <c r="AX308" s="10" t="s">
        <v>72</v>
      </c>
      <c r="AY308" s="161" t="s">
        <v>164</v>
      </c>
    </row>
    <row r="309" spans="2:65" s="11" customFormat="1" ht="16.5" customHeight="1">
      <c r="B309" s="162"/>
      <c r="C309" s="163"/>
      <c r="D309" s="163"/>
      <c r="E309" s="164" t="s">
        <v>5</v>
      </c>
      <c r="F309" s="255" t="s">
        <v>375</v>
      </c>
      <c r="G309" s="256"/>
      <c r="H309" s="256"/>
      <c r="I309" s="256"/>
      <c r="J309" s="163"/>
      <c r="K309" s="165">
        <v>369.3</v>
      </c>
      <c r="L309" s="163"/>
      <c r="M309" s="163"/>
      <c r="N309" s="163"/>
      <c r="O309" s="163"/>
      <c r="P309" s="163"/>
      <c r="Q309" s="163"/>
      <c r="R309" s="166"/>
      <c r="T309" s="167"/>
      <c r="U309" s="163"/>
      <c r="V309" s="163"/>
      <c r="W309" s="163"/>
      <c r="X309" s="163"/>
      <c r="Y309" s="163"/>
      <c r="Z309" s="163"/>
      <c r="AA309" s="168"/>
      <c r="AT309" s="169" t="s">
        <v>371</v>
      </c>
      <c r="AU309" s="169" t="s">
        <v>130</v>
      </c>
      <c r="AV309" s="11" t="s">
        <v>163</v>
      </c>
      <c r="AW309" s="11" t="s">
        <v>30</v>
      </c>
      <c r="AX309" s="11" t="s">
        <v>80</v>
      </c>
      <c r="AY309" s="169" t="s">
        <v>164</v>
      </c>
    </row>
    <row r="310" spans="2:65" s="1" customFormat="1" ht="25.5" customHeight="1">
      <c r="B310" s="140"/>
      <c r="C310" s="141" t="s">
        <v>80</v>
      </c>
      <c r="D310" s="141" t="s">
        <v>165</v>
      </c>
      <c r="E310" s="142" t="s">
        <v>676</v>
      </c>
      <c r="F310" s="224" t="s">
        <v>677</v>
      </c>
      <c r="G310" s="224"/>
      <c r="H310" s="224"/>
      <c r="I310" s="224"/>
      <c r="J310" s="143" t="s">
        <v>368</v>
      </c>
      <c r="K310" s="144">
        <v>1805.58</v>
      </c>
      <c r="L310" s="225">
        <v>0</v>
      </c>
      <c r="M310" s="225"/>
      <c r="N310" s="225">
        <f>ROUND(L310*K310,2)</f>
        <v>0</v>
      </c>
      <c r="O310" s="225"/>
      <c r="P310" s="225"/>
      <c r="Q310" s="225"/>
      <c r="R310" s="145"/>
      <c r="T310" s="146" t="s">
        <v>5</v>
      </c>
      <c r="U310" s="43" t="s">
        <v>37</v>
      </c>
      <c r="V310" s="147">
        <v>0.09</v>
      </c>
      <c r="W310" s="147">
        <f>V310*K310</f>
        <v>162.50219999999999</v>
      </c>
      <c r="X310" s="147">
        <v>0</v>
      </c>
      <c r="Y310" s="147">
        <f>X310*K310</f>
        <v>0</v>
      </c>
      <c r="Z310" s="147">
        <v>0</v>
      </c>
      <c r="AA310" s="148">
        <f>Z310*K310</f>
        <v>0</v>
      </c>
      <c r="AR310" s="21" t="s">
        <v>163</v>
      </c>
      <c r="AT310" s="21" t="s">
        <v>165</v>
      </c>
      <c r="AU310" s="21" t="s">
        <v>130</v>
      </c>
      <c r="AY310" s="21" t="s">
        <v>164</v>
      </c>
      <c r="BE310" s="149">
        <f>IF(U310="základní",N310,0)</f>
        <v>0</v>
      </c>
      <c r="BF310" s="149">
        <f>IF(U310="snížená",N310,0)</f>
        <v>0</v>
      </c>
      <c r="BG310" s="149">
        <f>IF(U310="zákl. přenesená",N310,0)</f>
        <v>0</v>
      </c>
      <c r="BH310" s="149">
        <f>IF(U310="sníž. přenesená",N310,0)</f>
        <v>0</v>
      </c>
      <c r="BI310" s="149">
        <f>IF(U310="nulová",N310,0)</f>
        <v>0</v>
      </c>
      <c r="BJ310" s="21" t="s">
        <v>80</v>
      </c>
      <c r="BK310" s="149">
        <f>ROUND(L310*K310,2)</f>
        <v>0</v>
      </c>
      <c r="BL310" s="21" t="s">
        <v>163</v>
      </c>
      <c r="BM310" s="21" t="s">
        <v>678</v>
      </c>
    </row>
    <row r="311" spans="2:65" s="10" customFormat="1" ht="16.5" customHeight="1">
      <c r="B311" s="154"/>
      <c r="C311" s="155"/>
      <c r="D311" s="155"/>
      <c r="E311" s="156" t="s">
        <v>5</v>
      </c>
      <c r="F311" s="257" t="s">
        <v>383</v>
      </c>
      <c r="G311" s="258"/>
      <c r="H311" s="258"/>
      <c r="I311" s="258"/>
      <c r="J311" s="155"/>
      <c r="K311" s="157">
        <v>1320.5</v>
      </c>
      <c r="L311" s="155"/>
      <c r="M311" s="155"/>
      <c r="N311" s="155"/>
      <c r="O311" s="155"/>
      <c r="P311" s="155"/>
      <c r="Q311" s="155"/>
      <c r="R311" s="158"/>
      <c r="T311" s="159"/>
      <c r="U311" s="155"/>
      <c r="V311" s="155"/>
      <c r="W311" s="155"/>
      <c r="X311" s="155"/>
      <c r="Y311" s="155"/>
      <c r="Z311" s="155"/>
      <c r="AA311" s="160"/>
      <c r="AT311" s="161" t="s">
        <v>371</v>
      </c>
      <c r="AU311" s="161" t="s">
        <v>130</v>
      </c>
      <c r="AV311" s="10" t="s">
        <v>130</v>
      </c>
      <c r="AW311" s="10" t="s">
        <v>30</v>
      </c>
      <c r="AX311" s="10" t="s">
        <v>72</v>
      </c>
      <c r="AY311" s="161" t="s">
        <v>164</v>
      </c>
    </row>
    <row r="312" spans="2:65" s="10" customFormat="1" ht="16.5" customHeight="1">
      <c r="B312" s="154"/>
      <c r="C312" s="155"/>
      <c r="D312" s="155"/>
      <c r="E312" s="156" t="s">
        <v>5</v>
      </c>
      <c r="F312" s="253" t="s">
        <v>679</v>
      </c>
      <c r="G312" s="254"/>
      <c r="H312" s="254"/>
      <c r="I312" s="254"/>
      <c r="J312" s="155"/>
      <c r="K312" s="157">
        <v>485.08</v>
      </c>
      <c r="L312" s="155"/>
      <c r="M312" s="155"/>
      <c r="N312" s="155"/>
      <c r="O312" s="155"/>
      <c r="P312" s="155"/>
      <c r="Q312" s="155"/>
      <c r="R312" s="158"/>
      <c r="T312" s="159"/>
      <c r="U312" s="155"/>
      <c r="V312" s="155"/>
      <c r="W312" s="155"/>
      <c r="X312" s="155"/>
      <c r="Y312" s="155"/>
      <c r="Z312" s="155"/>
      <c r="AA312" s="160"/>
      <c r="AT312" s="161" t="s">
        <v>371</v>
      </c>
      <c r="AU312" s="161" t="s">
        <v>130</v>
      </c>
      <c r="AV312" s="10" t="s">
        <v>130</v>
      </c>
      <c r="AW312" s="10" t="s">
        <v>30</v>
      </c>
      <c r="AX312" s="10" t="s">
        <v>72</v>
      </c>
      <c r="AY312" s="161" t="s">
        <v>164</v>
      </c>
    </row>
    <row r="313" spans="2:65" s="11" customFormat="1" ht="16.5" customHeight="1">
      <c r="B313" s="162"/>
      <c r="C313" s="163"/>
      <c r="D313" s="163"/>
      <c r="E313" s="164" t="s">
        <v>5</v>
      </c>
      <c r="F313" s="255" t="s">
        <v>375</v>
      </c>
      <c r="G313" s="256"/>
      <c r="H313" s="256"/>
      <c r="I313" s="256"/>
      <c r="J313" s="163"/>
      <c r="K313" s="165">
        <v>1805.58</v>
      </c>
      <c r="L313" s="163"/>
      <c r="M313" s="163"/>
      <c r="N313" s="163"/>
      <c r="O313" s="163"/>
      <c r="P313" s="163"/>
      <c r="Q313" s="163"/>
      <c r="R313" s="166"/>
      <c r="T313" s="167"/>
      <c r="U313" s="163"/>
      <c r="V313" s="163"/>
      <c r="W313" s="163"/>
      <c r="X313" s="163"/>
      <c r="Y313" s="163"/>
      <c r="Z313" s="163"/>
      <c r="AA313" s="168"/>
      <c r="AT313" s="169" t="s">
        <v>371</v>
      </c>
      <c r="AU313" s="169" t="s">
        <v>130</v>
      </c>
      <c r="AV313" s="11" t="s">
        <v>163</v>
      </c>
      <c r="AW313" s="11" t="s">
        <v>30</v>
      </c>
      <c r="AX313" s="11" t="s">
        <v>80</v>
      </c>
      <c r="AY313" s="169" t="s">
        <v>164</v>
      </c>
    </row>
    <row r="314" spans="2:65" s="1" customFormat="1" ht="25.5" customHeight="1">
      <c r="B314" s="140"/>
      <c r="C314" s="141" t="s">
        <v>130</v>
      </c>
      <c r="D314" s="141" t="s">
        <v>165</v>
      </c>
      <c r="E314" s="142" t="s">
        <v>680</v>
      </c>
      <c r="F314" s="224" t="s">
        <v>681</v>
      </c>
      <c r="G314" s="224"/>
      <c r="H314" s="224"/>
      <c r="I314" s="224"/>
      <c r="J314" s="143" t="s">
        <v>368</v>
      </c>
      <c r="K314" s="144">
        <v>66.599999999999994</v>
      </c>
      <c r="L314" s="225">
        <v>0</v>
      </c>
      <c r="M314" s="225"/>
      <c r="N314" s="225">
        <f>ROUND(L314*K314,2)</f>
        <v>0</v>
      </c>
      <c r="O314" s="225"/>
      <c r="P314" s="225"/>
      <c r="Q314" s="225"/>
      <c r="R314" s="145"/>
      <c r="T314" s="146" t="s">
        <v>5</v>
      </c>
      <c r="U314" s="43" t="s">
        <v>37</v>
      </c>
      <c r="V314" s="147">
        <v>0.1</v>
      </c>
      <c r="W314" s="147">
        <f>V314*K314</f>
        <v>6.66</v>
      </c>
      <c r="X314" s="147">
        <v>0</v>
      </c>
      <c r="Y314" s="147">
        <f>X314*K314</f>
        <v>0</v>
      </c>
      <c r="Z314" s="147">
        <v>0</v>
      </c>
      <c r="AA314" s="148">
        <f>Z314*K314</f>
        <v>0</v>
      </c>
      <c r="AR314" s="21" t="s">
        <v>163</v>
      </c>
      <c r="AT314" s="21" t="s">
        <v>165</v>
      </c>
      <c r="AU314" s="21" t="s">
        <v>130</v>
      </c>
      <c r="AY314" s="21" t="s">
        <v>164</v>
      </c>
      <c r="BE314" s="149">
        <f>IF(U314="základní",N314,0)</f>
        <v>0</v>
      </c>
      <c r="BF314" s="149">
        <f>IF(U314="snížená",N314,0)</f>
        <v>0</v>
      </c>
      <c r="BG314" s="149">
        <f>IF(U314="zákl. přenesená",N314,0)</f>
        <v>0</v>
      </c>
      <c r="BH314" s="149">
        <f>IF(U314="sníž. přenesená",N314,0)</f>
        <v>0</v>
      </c>
      <c r="BI314" s="149">
        <f>IF(U314="nulová",N314,0)</f>
        <v>0</v>
      </c>
      <c r="BJ314" s="21" t="s">
        <v>80</v>
      </c>
      <c r="BK314" s="149">
        <f>ROUND(L314*K314,2)</f>
        <v>0</v>
      </c>
      <c r="BL314" s="21" t="s">
        <v>163</v>
      </c>
      <c r="BM314" s="21" t="s">
        <v>682</v>
      </c>
    </row>
    <row r="315" spans="2:65" s="10" customFormat="1" ht="16.5" customHeight="1">
      <c r="B315" s="154"/>
      <c r="C315" s="155"/>
      <c r="D315" s="155"/>
      <c r="E315" s="156" t="s">
        <v>5</v>
      </c>
      <c r="F315" s="257" t="s">
        <v>388</v>
      </c>
      <c r="G315" s="258"/>
      <c r="H315" s="258"/>
      <c r="I315" s="258"/>
      <c r="J315" s="155"/>
      <c r="K315" s="157">
        <v>66.599999999999994</v>
      </c>
      <c r="L315" s="155"/>
      <c r="M315" s="155"/>
      <c r="N315" s="155"/>
      <c r="O315" s="155"/>
      <c r="P315" s="155"/>
      <c r="Q315" s="155"/>
      <c r="R315" s="158"/>
      <c r="T315" s="159"/>
      <c r="U315" s="155"/>
      <c r="V315" s="155"/>
      <c r="W315" s="155"/>
      <c r="X315" s="155"/>
      <c r="Y315" s="155"/>
      <c r="Z315" s="155"/>
      <c r="AA315" s="160"/>
      <c r="AT315" s="161" t="s">
        <v>371</v>
      </c>
      <c r="AU315" s="161" t="s">
        <v>130</v>
      </c>
      <c r="AV315" s="10" t="s">
        <v>130</v>
      </c>
      <c r="AW315" s="10" t="s">
        <v>30</v>
      </c>
      <c r="AX315" s="10" t="s">
        <v>80</v>
      </c>
      <c r="AY315" s="161" t="s">
        <v>164</v>
      </c>
    </row>
    <row r="316" spans="2:65" s="1" customFormat="1" ht="25.5" customHeight="1">
      <c r="B316" s="140"/>
      <c r="C316" s="141" t="s">
        <v>310</v>
      </c>
      <c r="D316" s="141" t="s">
        <v>165</v>
      </c>
      <c r="E316" s="142" t="s">
        <v>683</v>
      </c>
      <c r="F316" s="224" t="s">
        <v>684</v>
      </c>
      <c r="G316" s="224"/>
      <c r="H316" s="224"/>
      <c r="I316" s="224"/>
      <c r="J316" s="143" t="s">
        <v>368</v>
      </c>
      <c r="K316" s="144">
        <v>147.9</v>
      </c>
      <c r="L316" s="225">
        <v>0</v>
      </c>
      <c r="M316" s="225"/>
      <c r="N316" s="225">
        <f>ROUND(L316*K316,2)</f>
        <v>0</v>
      </c>
      <c r="O316" s="225"/>
      <c r="P316" s="225"/>
      <c r="Q316" s="225"/>
      <c r="R316" s="145"/>
      <c r="T316" s="146" t="s">
        <v>5</v>
      </c>
      <c r="U316" s="43" t="s">
        <v>37</v>
      </c>
      <c r="V316" s="147">
        <v>0.31</v>
      </c>
      <c r="W316" s="147">
        <f>V316*K316</f>
        <v>45.849000000000004</v>
      </c>
      <c r="X316" s="147">
        <v>0</v>
      </c>
      <c r="Y316" s="147">
        <f>X316*K316</f>
        <v>0</v>
      </c>
      <c r="Z316" s="147">
        <v>0</v>
      </c>
      <c r="AA316" s="148">
        <f>Z316*K316</f>
        <v>0</v>
      </c>
      <c r="AR316" s="21" t="s">
        <v>163</v>
      </c>
      <c r="AT316" s="21" t="s">
        <v>165</v>
      </c>
      <c r="AU316" s="21" t="s">
        <v>130</v>
      </c>
      <c r="AY316" s="21" t="s">
        <v>164</v>
      </c>
      <c r="BE316" s="149">
        <f>IF(U316="základní",N316,0)</f>
        <v>0</v>
      </c>
      <c r="BF316" s="149">
        <f>IF(U316="snížená",N316,0)</f>
        <v>0</v>
      </c>
      <c r="BG316" s="149">
        <f>IF(U316="zákl. přenesená",N316,0)</f>
        <v>0</v>
      </c>
      <c r="BH316" s="149">
        <f>IF(U316="sníž. přenesená",N316,0)</f>
        <v>0</v>
      </c>
      <c r="BI316" s="149">
        <f>IF(U316="nulová",N316,0)</f>
        <v>0</v>
      </c>
      <c r="BJ316" s="21" t="s">
        <v>80</v>
      </c>
      <c r="BK316" s="149">
        <f>ROUND(L316*K316,2)</f>
        <v>0</v>
      </c>
      <c r="BL316" s="21" t="s">
        <v>163</v>
      </c>
      <c r="BM316" s="21" t="s">
        <v>685</v>
      </c>
    </row>
    <row r="317" spans="2:65" s="10" customFormat="1" ht="16.5" customHeight="1">
      <c r="B317" s="154"/>
      <c r="C317" s="155"/>
      <c r="D317" s="155"/>
      <c r="E317" s="156" t="s">
        <v>5</v>
      </c>
      <c r="F317" s="257" t="s">
        <v>686</v>
      </c>
      <c r="G317" s="258"/>
      <c r="H317" s="258"/>
      <c r="I317" s="258"/>
      <c r="J317" s="155"/>
      <c r="K317" s="157">
        <v>85.1</v>
      </c>
      <c r="L317" s="155"/>
      <c r="M317" s="155"/>
      <c r="N317" s="155"/>
      <c r="O317" s="155"/>
      <c r="P317" s="155"/>
      <c r="Q317" s="155"/>
      <c r="R317" s="158"/>
      <c r="T317" s="159"/>
      <c r="U317" s="155"/>
      <c r="V317" s="155"/>
      <c r="W317" s="155"/>
      <c r="X317" s="155"/>
      <c r="Y317" s="155"/>
      <c r="Z317" s="155"/>
      <c r="AA317" s="160"/>
      <c r="AT317" s="161" t="s">
        <v>371</v>
      </c>
      <c r="AU317" s="161" t="s">
        <v>130</v>
      </c>
      <c r="AV317" s="10" t="s">
        <v>130</v>
      </c>
      <c r="AW317" s="10" t="s">
        <v>30</v>
      </c>
      <c r="AX317" s="10" t="s">
        <v>72</v>
      </c>
      <c r="AY317" s="161" t="s">
        <v>164</v>
      </c>
    </row>
    <row r="318" spans="2:65" s="10" customFormat="1" ht="16.5" customHeight="1">
      <c r="B318" s="154"/>
      <c r="C318" s="155"/>
      <c r="D318" s="155"/>
      <c r="E318" s="156" t="s">
        <v>5</v>
      </c>
      <c r="F318" s="253" t="s">
        <v>372</v>
      </c>
      <c r="G318" s="254"/>
      <c r="H318" s="254"/>
      <c r="I318" s="254"/>
      <c r="J318" s="155"/>
      <c r="K318" s="157">
        <v>9</v>
      </c>
      <c r="L318" s="155"/>
      <c r="M318" s="155"/>
      <c r="N318" s="155"/>
      <c r="O318" s="155"/>
      <c r="P318" s="155"/>
      <c r="Q318" s="155"/>
      <c r="R318" s="158"/>
      <c r="T318" s="159"/>
      <c r="U318" s="155"/>
      <c r="V318" s="155"/>
      <c r="W318" s="155"/>
      <c r="X318" s="155"/>
      <c r="Y318" s="155"/>
      <c r="Z318" s="155"/>
      <c r="AA318" s="160"/>
      <c r="AT318" s="161" t="s">
        <v>371</v>
      </c>
      <c r="AU318" s="161" t="s">
        <v>130</v>
      </c>
      <c r="AV318" s="10" t="s">
        <v>130</v>
      </c>
      <c r="AW318" s="10" t="s">
        <v>30</v>
      </c>
      <c r="AX318" s="10" t="s">
        <v>72</v>
      </c>
      <c r="AY318" s="161" t="s">
        <v>164</v>
      </c>
    </row>
    <row r="319" spans="2:65" s="10" customFormat="1" ht="16.5" customHeight="1">
      <c r="B319" s="154"/>
      <c r="C319" s="155"/>
      <c r="D319" s="155"/>
      <c r="E319" s="156" t="s">
        <v>5</v>
      </c>
      <c r="F319" s="253" t="s">
        <v>374</v>
      </c>
      <c r="G319" s="254"/>
      <c r="H319" s="254"/>
      <c r="I319" s="254"/>
      <c r="J319" s="155"/>
      <c r="K319" s="157">
        <v>53.8</v>
      </c>
      <c r="L319" s="155"/>
      <c r="M319" s="155"/>
      <c r="N319" s="155"/>
      <c r="O319" s="155"/>
      <c r="P319" s="155"/>
      <c r="Q319" s="155"/>
      <c r="R319" s="158"/>
      <c r="T319" s="159"/>
      <c r="U319" s="155"/>
      <c r="V319" s="155"/>
      <c r="W319" s="155"/>
      <c r="X319" s="155"/>
      <c r="Y319" s="155"/>
      <c r="Z319" s="155"/>
      <c r="AA319" s="160"/>
      <c r="AT319" s="161" t="s">
        <v>371</v>
      </c>
      <c r="AU319" s="161" t="s">
        <v>130</v>
      </c>
      <c r="AV319" s="10" t="s">
        <v>130</v>
      </c>
      <c r="AW319" s="10" t="s">
        <v>30</v>
      </c>
      <c r="AX319" s="10" t="s">
        <v>72</v>
      </c>
      <c r="AY319" s="161" t="s">
        <v>164</v>
      </c>
    </row>
    <row r="320" spans="2:65" s="11" customFormat="1" ht="16.5" customHeight="1">
      <c r="B320" s="162"/>
      <c r="C320" s="163"/>
      <c r="D320" s="163"/>
      <c r="E320" s="164" t="s">
        <v>5</v>
      </c>
      <c r="F320" s="255" t="s">
        <v>375</v>
      </c>
      <c r="G320" s="256"/>
      <c r="H320" s="256"/>
      <c r="I320" s="256"/>
      <c r="J320" s="163"/>
      <c r="K320" s="165">
        <v>147.9</v>
      </c>
      <c r="L320" s="163"/>
      <c r="M320" s="163"/>
      <c r="N320" s="163"/>
      <c r="O320" s="163"/>
      <c r="P320" s="163"/>
      <c r="Q320" s="163"/>
      <c r="R320" s="166"/>
      <c r="T320" s="167"/>
      <c r="U320" s="163"/>
      <c r="V320" s="163"/>
      <c r="W320" s="163"/>
      <c r="X320" s="163"/>
      <c r="Y320" s="163"/>
      <c r="Z320" s="163"/>
      <c r="AA320" s="168"/>
      <c r="AT320" s="169" t="s">
        <v>371</v>
      </c>
      <c r="AU320" s="169" t="s">
        <v>130</v>
      </c>
      <c r="AV320" s="11" t="s">
        <v>163</v>
      </c>
      <c r="AW320" s="11" t="s">
        <v>30</v>
      </c>
      <c r="AX320" s="11" t="s">
        <v>80</v>
      </c>
      <c r="AY320" s="169" t="s">
        <v>164</v>
      </c>
    </row>
    <row r="321" spans="2:65" s="9" customFormat="1" ht="29.85" customHeight="1">
      <c r="B321" s="129"/>
      <c r="C321" s="130"/>
      <c r="D321" s="139" t="s">
        <v>363</v>
      </c>
      <c r="E321" s="139"/>
      <c r="F321" s="139"/>
      <c r="G321" s="139"/>
      <c r="H321" s="139"/>
      <c r="I321" s="139"/>
      <c r="J321" s="139"/>
      <c r="K321" s="139"/>
      <c r="L321" s="139"/>
      <c r="M321" s="139"/>
      <c r="N321" s="230">
        <f>BK321</f>
        <v>0</v>
      </c>
      <c r="O321" s="231"/>
      <c r="P321" s="231"/>
      <c r="Q321" s="231"/>
      <c r="R321" s="132"/>
      <c r="T321" s="133"/>
      <c r="U321" s="130"/>
      <c r="V321" s="130"/>
      <c r="W321" s="134">
        <f>SUM(W322:W375)</f>
        <v>854.83658299999991</v>
      </c>
      <c r="X321" s="130"/>
      <c r="Y321" s="134">
        <f>SUM(Y322:Y375)</f>
        <v>0</v>
      </c>
      <c r="Z321" s="130"/>
      <c r="AA321" s="135">
        <f>SUM(AA322:AA375)</f>
        <v>0</v>
      </c>
      <c r="AR321" s="136" t="s">
        <v>80</v>
      </c>
      <c r="AT321" s="137" t="s">
        <v>71</v>
      </c>
      <c r="AU321" s="137" t="s">
        <v>80</v>
      </c>
      <c r="AY321" s="136" t="s">
        <v>164</v>
      </c>
      <c r="BK321" s="138">
        <f>SUM(BK322:BK375)</f>
        <v>0</v>
      </c>
    </row>
    <row r="322" spans="2:65" s="1" customFormat="1" ht="25.5" customHeight="1">
      <c r="B322" s="140"/>
      <c r="C322" s="141" t="s">
        <v>687</v>
      </c>
      <c r="D322" s="141" t="s">
        <v>165</v>
      </c>
      <c r="E322" s="142" t="s">
        <v>688</v>
      </c>
      <c r="F322" s="224" t="s">
        <v>689</v>
      </c>
      <c r="G322" s="224"/>
      <c r="H322" s="224"/>
      <c r="I322" s="224"/>
      <c r="J322" s="143" t="s">
        <v>511</v>
      </c>
      <c r="K322" s="144">
        <v>1716.1379999999999</v>
      </c>
      <c r="L322" s="225">
        <v>0</v>
      </c>
      <c r="M322" s="225"/>
      <c r="N322" s="225">
        <f>ROUND(L322*K322,2)</f>
        <v>0</v>
      </c>
      <c r="O322" s="225"/>
      <c r="P322" s="225"/>
      <c r="Q322" s="225"/>
      <c r="R322" s="145"/>
      <c r="T322" s="146" t="s">
        <v>5</v>
      </c>
      <c r="U322" s="43" t="s">
        <v>37</v>
      </c>
      <c r="V322" s="147">
        <v>0.24</v>
      </c>
      <c r="W322" s="147">
        <f>V322*K322</f>
        <v>411.87311999999997</v>
      </c>
      <c r="X322" s="147">
        <v>0</v>
      </c>
      <c r="Y322" s="147">
        <f>X322*K322</f>
        <v>0</v>
      </c>
      <c r="Z322" s="147">
        <v>0</v>
      </c>
      <c r="AA322" s="148">
        <f>Z322*K322</f>
        <v>0</v>
      </c>
      <c r="AR322" s="21" t="s">
        <v>163</v>
      </c>
      <c r="AT322" s="21" t="s">
        <v>165</v>
      </c>
      <c r="AU322" s="21" t="s">
        <v>130</v>
      </c>
      <c r="AY322" s="21" t="s">
        <v>164</v>
      </c>
      <c r="BE322" s="149">
        <f>IF(U322="základní",N322,0)</f>
        <v>0</v>
      </c>
      <c r="BF322" s="149">
        <f>IF(U322="snížená",N322,0)</f>
        <v>0</v>
      </c>
      <c r="BG322" s="149">
        <f>IF(U322="zákl. přenesená",N322,0)</f>
        <v>0</v>
      </c>
      <c r="BH322" s="149">
        <f>IF(U322="sníž. přenesená",N322,0)</f>
        <v>0</v>
      </c>
      <c r="BI322" s="149">
        <f>IF(U322="nulová",N322,0)</f>
        <v>0</v>
      </c>
      <c r="BJ322" s="21" t="s">
        <v>80</v>
      </c>
      <c r="BK322" s="149">
        <f>ROUND(L322*K322,2)</f>
        <v>0</v>
      </c>
      <c r="BL322" s="21" t="s">
        <v>163</v>
      </c>
      <c r="BM322" s="21" t="s">
        <v>690</v>
      </c>
    </row>
    <row r="323" spans="2:65" s="1" customFormat="1" ht="25.5" customHeight="1">
      <c r="B323" s="140"/>
      <c r="C323" s="141" t="s">
        <v>691</v>
      </c>
      <c r="D323" s="141" t="s">
        <v>165</v>
      </c>
      <c r="E323" s="142" t="s">
        <v>692</v>
      </c>
      <c r="F323" s="224" t="s">
        <v>693</v>
      </c>
      <c r="G323" s="224"/>
      <c r="H323" s="224"/>
      <c r="I323" s="224"/>
      <c r="J323" s="143" t="s">
        <v>511</v>
      </c>
      <c r="K323" s="144">
        <v>32606.621999999999</v>
      </c>
      <c r="L323" s="225">
        <v>0</v>
      </c>
      <c r="M323" s="225"/>
      <c r="N323" s="225">
        <f>ROUND(L323*K323,2)</f>
        <v>0</v>
      </c>
      <c r="O323" s="225"/>
      <c r="P323" s="225"/>
      <c r="Q323" s="225"/>
      <c r="R323" s="145"/>
      <c r="T323" s="146" t="s">
        <v>5</v>
      </c>
      <c r="U323" s="43" t="s">
        <v>37</v>
      </c>
      <c r="V323" s="147">
        <v>4.0000000000000001E-3</v>
      </c>
      <c r="W323" s="147">
        <f>V323*K323</f>
        <v>130.42648800000001</v>
      </c>
      <c r="X323" s="147">
        <v>0</v>
      </c>
      <c r="Y323" s="147">
        <f>X323*K323</f>
        <v>0</v>
      </c>
      <c r="Z323" s="147">
        <v>0</v>
      </c>
      <c r="AA323" s="148">
        <f>Z323*K323</f>
        <v>0</v>
      </c>
      <c r="AR323" s="21" t="s">
        <v>163</v>
      </c>
      <c r="AT323" s="21" t="s">
        <v>165</v>
      </c>
      <c r="AU323" s="21" t="s">
        <v>130</v>
      </c>
      <c r="AY323" s="21" t="s">
        <v>164</v>
      </c>
      <c r="BE323" s="149">
        <f>IF(U323="základní",N323,0)</f>
        <v>0</v>
      </c>
      <c r="BF323" s="149">
        <f>IF(U323="snížená",N323,0)</f>
        <v>0</v>
      </c>
      <c r="BG323" s="149">
        <f>IF(U323="zákl. přenesená",N323,0)</f>
        <v>0</v>
      </c>
      <c r="BH323" s="149">
        <f>IF(U323="sníž. přenesená",N323,0)</f>
        <v>0</v>
      </c>
      <c r="BI323" s="149">
        <f>IF(U323="nulová",N323,0)</f>
        <v>0</v>
      </c>
      <c r="BJ323" s="21" t="s">
        <v>80</v>
      </c>
      <c r="BK323" s="149">
        <f>ROUND(L323*K323,2)</f>
        <v>0</v>
      </c>
      <c r="BL323" s="21" t="s">
        <v>163</v>
      </c>
      <c r="BM323" s="21" t="s">
        <v>694</v>
      </c>
    </row>
    <row r="324" spans="2:65" s="1" customFormat="1" ht="25.5" customHeight="1">
      <c r="B324" s="140"/>
      <c r="C324" s="141" t="s">
        <v>695</v>
      </c>
      <c r="D324" s="141" t="s">
        <v>165</v>
      </c>
      <c r="E324" s="142" t="s">
        <v>696</v>
      </c>
      <c r="F324" s="224" t="s">
        <v>697</v>
      </c>
      <c r="G324" s="224"/>
      <c r="H324" s="224"/>
      <c r="I324" s="224"/>
      <c r="J324" s="143" t="s">
        <v>511</v>
      </c>
      <c r="K324" s="144">
        <v>58.101999999999997</v>
      </c>
      <c r="L324" s="225">
        <v>0</v>
      </c>
      <c r="M324" s="225"/>
      <c r="N324" s="225">
        <f>ROUND(L324*K324,2)</f>
        <v>0</v>
      </c>
      <c r="O324" s="225"/>
      <c r="P324" s="225"/>
      <c r="Q324" s="225"/>
      <c r="R324" s="145"/>
      <c r="T324" s="146" t="s">
        <v>5</v>
      </c>
      <c r="U324" s="43" t="s">
        <v>37</v>
      </c>
      <c r="V324" s="147">
        <v>0</v>
      </c>
      <c r="W324" s="147">
        <f>V324*K324</f>
        <v>0</v>
      </c>
      <c r="X324" s="147">
        <v>0</v>
      </c>
      <c r="Y324" s="147">
        <f>X324*K324</f>
        <v>0</v>
      </c>
      <c r="Z324" s="147">
        <v>0</v>
      </c>
      <c r="AA324" s="148">
        <f>Z324*K324</f>
        <v>0</v>
      </c>
      <c r="AR324" s="21" t="s">
        <v>163</v>
      </c>
      <c r="AT324" s="21" t="s">
        <v>165</v>
      </c>
      <c r="AU324" s="21" t="s">
        <v>130</v>
      </c>
      <c r="AY324" s="21" t="s">
        <v>164</v>
      </c>
      <c r="BE324" s="149">
        <f>IF(U324="základní",N324,0)</f>
        <v>0</v>
      </c>
      <c r="BF324" s="149">
        <f>IF(U324="snížená",N324,0)</f>
        <v>0</v>
      </c>
      <c r="BG324" s="149">
        <f>IF(U324="zákl. přenesená",N324,0)</f>
        <v>0</v>
      </c>
      <c r="BH324" s="149">
        <f>IF(U324="sníž. přenesená",N324,0)</f>
        <v>0</v>
      </c>
      <c r="BI324" s="149">
        <f>IF(U324="nulová",N324,0)</f>
        <v>0</v>
      </c>
      <c r="BJ324" s="21" t="s">
        <v>80</v>
      </c>
      <c r="BK324" s="149">
        <f>ROUND(L324*K324,2)</f>
        <v>0</v>
      </c>
      <c r="BL324" s="21" t="s">
        <v>163</v>
      </c>
      <c r="BM324" s="21" t="s">
        <v>698</v>
      </c>
    </row>
    <row r="325" spans="2:65" s="10" customFormat="1" ht="25.5" customHeight="1">
      <c r="B325" s="154"/>
      <c r="C325" s="155"/>
      <c r="D325" s="155"/>
      <c r="E325" s="156" t="s">
        <v>5</v>
      </c>
      <c r="F325" s="257" t="s">
        <v>699</v>
      </c>
      <c r="G325" s="258"/>
      <c r="H325" s="258"/>
      <c r="I325" s="258"/>
      <c r="J325" s="155"/>
      <c r="K325" s="157">
        <v>14.833</v>
      </c>
      <c r="L325" s="155"/>
      <c r="M325" s="155"/>
      <c r="N325" s="155"/>
      <c r="O325" s="155"/>
      <c r="P325" s="155"/>
      <c r="Q325" s="155"/>
      <c r="R325" s="158"/>
      <c r="T325" s="159"/>
      <c r="U325" s="155"/>
      <c r="V325" s="155"/>
      <c r="W325" s="155"/>
      <c r="X325" s="155"/>
      <c r="Y325" s="155"/>
      <c r="Z325" s="155"/>
      <c r="AA325" s="160"/>
      <c r="AT325" s="161" t="s">
        <v>371</v>
      </c>
      <c r="AU325" s="161" t="s">
        <v>130</v>
      </c>
      <c r="AV325" s="10" t="s">
        <v>130</v>
      </c>
      <c r="AW325" s="10" t="s">
        <v>30</v>
      </c>
      <c r="AX325" s="10" t="s">
        <v>72</v>
      </c>
      <c r="AY325" s="161" t="s">
        <v>164</v>
      </c>
    </row>
    <row r="326" spans="2:65" s="10" customFormat="1" ht="25.5" customHeight="1">
      <c r="B326" s="154"/>
      <c r="C326" s="155"/>
      <c r="D326" s="155"/>
      <c r="E326" s="156" t="s">
        <v>5</v>
      </c>
      <c r="F326" s="253" t="s">
        <v>700</v>
      </c>
      <c r="G326" s="254"/>
      <c r="H326" s="254"/>
      <c r="I326" s="254"/>
      <c r="J326" s="155"/>
      <c r="K326" s="157">
        <v>31.131</v>
      </c>
      <c r="L326" s="155"/>
      <c r="M326" s="155"/>
      <c r="N326" s="155"/>
      <c r="O326" s="155"/>
      <c r="P326" s="155"/>
      <c r="Q326" s="155"/>
      <c r="R326" s="158"/>
      <c r="T326" s="159"/>
      <c r="U326" s="155"/>
      <c r="V326" s="155"/>
      <c r="W326" s="155"/>
      <c r="X326" s="155"/>
      <c r="Y326" s="155"/>
      <c r="Z326" s="155"/>
      <c r="AA326" s="160"/>
      <c r="AT326" s="161" t="s">
        <v>371</v>
      </c>
      <c r="AU326" s="161" t="s">
        <v>130</v>
      </c>
      <c r="AV326" s="10" t="s">
        <v>130</v>
      </c>
      <c r="AW326" s="10" t="s">
        <v>30</v>
      </c>
      <c r="AX326" s="10" t="s">
        <v>72</v>
      </c>
      <c r="AY326" s="161" t="s">
        <v>164</v>
      </c>
    </row>
    <row r="327" spans="2:65" s="10" customFormat="1" ht="25.5" customHeight="1">
      <c r="B327" s="154"/>
      <c r="C327" s="155"/>
      <c r="D327" s="155"/>
      <c r="E327" s="156" t="s">
        <v>5</v>
      </c>
      <c r="F327" s="253" t="s">
        <v>701</v>
      </c>
      <c r="G327" s="254"/>
      <c r="H327" s="254"/>
      <c r="I327" s="254"/>
      <c r="J327" s="155"/>
      <c r="K327" s="157">
        <v>12.138</v>
      </c>
      <c r="L327" s="155"/>
      <c r="M327" s="155"/>
      <c r="N327" s="155"/>
      <c r="O327" s="155"/>
      <c r="P327" s="155"/>
      <c r="Q327" s="155"/>
      <c r="R327" s="158"/>
      <c r="T327" s="159"/>
      <c r="U327" s="155"/>
      <c r="V327" s="155"/>
      <c r="W327" s="155"/>
      <c r="X327" s="155"/>
      <c r="Y327" s="155"/>
      <c r="Z327" s="155"/>
      <c r="AA327" s="160"/>
      <c r="AT327" s="161" t="s">
        <v>371</v>
      </c>
      <c r="AU327" s="161" t="s">
        <v>130</v>
      </c>
      <c r="AV327" s="10" t="s">
        <v>130</v>
      </c>
      <c r="AW327" s="10" t="s">
        <v>30</v>
      </c>
      <c r="AX327" s="10" t="s">
        <v>72</v>
      </c>
      <c r="AY327" s="161" t="s">
        <v>164</v>
      </c>
    </row>
    <row r="328" spans="2:65" s="10" customFormat="1" ht="16.5" customHeight="1">
      <c r="B328" s="154"/>
      <c r="C328" s="155"/>
      <c r="D328" s="155"/>
      <c r="E328" s="156" t="s">
        <v>5</v>
      </c>
      <c r="F328" s="253" t="s">
        <v>5</v>
      </c>
      <c r="G328" s="254"/>
      <c r="H328" s="254"/>
      <c r="I328" s="254"/>
      <c r="J328" s="155"/>
      <c r="K328" s="157">
        <v>0</v>
      </c>
      <c r="L328" s="155"/>
      <c r="M328" s="155"/>
      <c r="N328" s="155"/>
      <c r="O328" s="155"/>
      <c r="P328" s="155"/>
      <c r="Q328" s="155"/>
      <c r="R328" s="158"/>
      <c r="T328" s="159"/>
      <c r="U328" s="155"/>
      <c r="V328" s="155"/>
      <c r="W328" s="155"/>
      <c r="X328" s="155"/>
      <c r="Y328" s="155"/>
      <c r="Z328" s="155"/>
      <c r="AA328" s="160"/>
      <c r="AT328" s="161" t="s">
        <v>371</v>
      </c>
      <c r="AU328" s="161" t="s">
        <v>130</v>
      </c>
      <c r="AV328" s="10" t="s">
        <v>130</v>
      </c>
      <c r="AW328" s="10" t="s">
        <v>6</v>
      </c>
      <c r="AX328" s="10" t="s">
        <v>72</v>
      </c>
      <c r="AY328" s="161" t="s">
        <v>164</v>
      </c>
    </row>
    <row r="329" spans="2:65" s="11" customFormat="1" ht="16.5" customHeight="1">
      <c r="B329" s="162"/>
      <c r="C329" s="163"/>
      <c r="D329" s="163"/>
      <c r="E329" s="164" t="s">
        <v>5</v>
      </c>
      <c r="F329" s="255" t="s">
        <v>375</v>
      </c>
      <c r="G329" s="256"/>
      <c r="H329" s="256"/>
      <c r="I329" s="256"/>
      <c r="J329" s="163"/>
      <c r="K329" s="165">
        <v>58.101999999999997</v>
      </c>
      <c r="L329" s="163"/>
      <c r="M329" s="163"/>
      <c r="N329" s="163"/>
      <c r="O329" s="163"/>
      <c r="P329" s="163"/>
      <c r="Q329" s="163"/>
      <c r="R329" s="166"/>
      <c r="T329" s="167"/>
      <c r="U329" s="163"/>
      <c r="V329" s="163"/>
      <c r="W329" s="163"/>
      <c r="X329" s="163"/>
      <c r="Y329" s="163"/>
      <c r="Z329" s="163"/>
      <c r="AA329" s="168"/>
      <c r="AT329" s="169" t="s">
        <v>371</v>
      </c>
      <c r="AU329" s="169" t="s">
        <v>130</v>
      </c>
      <c r="AV329" s="11" t="s">
        <v>163</v>
      </c>
      <c r="AW329" s="11" t="s">
        <v>30</v>
      </c>
      <c r="AX329" s="11" t="s">
        <v>80</v>
      </c>
      <c r="AY329" s="169" t="s">
        <v>164</v>
      </c>
    </row>
    <row r="330" spans="2:65" s="1" customFormat="1" ht="25.5" customHeight="1">
      <c r="B330" s="140"/>
      <c r="C330" s="141" t="s">
        <v>702</v>
      </c>
      <c r="D330" s="141" t="s">
        <v>165</v>
      </c>
      <c r="E330" s="142" t="s">
        <v>703</v>
      </c>
      <c r="F330" s="224" t="s">
        <v>704</v>
      </c>
      <c r="G330" s="224"/>
      <c r="H330" s="224"/>
      <c r="I330" s="224"/>
      <c r="J330" s="143" t="s">
        <v>511</v>
      </c>
      <c r="K330" s="144">
        <v>19.181000000000001</v>
      </c>
      <c r="L330" s="225">
        <v>0</v>
      </c>
      <c r="M330" s="225"/>
      <c r="N330" s="225">
        <f>ROUND(L330*K330,2)</f>
        <v>0</v>
      </c>
      <c r="O330" s="225"/>
      <c r="P330" s="225"/>
      <c r="Q330" s="225"/>
      <c r="R330" s="145"/>
      <c r="T330" s="146" t="s">
        <v>5</v>
      </c>
      <c r="U330" s="43" t="s">
        <v>37</v>
      </c>
      <c r="V330" s="147">
        <v>0</v>
      </c>
      <c r="W330" s="147">
        <f>V330*K330</f>
        <v>0</v>
      </c>
      <c r="X330" s="147">
        <v>0</v>
      </c>
      <c r="Y330" s="147">
        <f>X330*K330</f>
        <v>0</v>
      </c>
      <c r="Z330" s="147">
        <v>0</v>
      </c>
      <c r="AA330" s="148">
        <f>Z330*K330</f>
        <v>0</v>
      </c>
      <c r="AR330" s="21" t="s">
        <v>163</v>
      </c>
      <c r="AT330" s="21" t="s">
        <v>165</v>
      </c>
      <c r="AU330" s="21" t="s">
        <v>130</v>
      </c>
      <c r="AY330" s="21" t="s">
        <v>164</v>
      </c>
      <c r="BE330" s="149">
        <f>IF(U330="základní",N330,0)</f>
        <v>0</v>
      </c>
      <c r="BF330" s="149">
        <f>IF(U330="snížená",N330,0)</f>
        <v>0</v>
      </c>
      <c r="BG330" s="149">
        <f>IF(U330="zákl. přenesená",N330,0)</f>
        <v>0</v>
      </c>
      <c r="BH330" s="149">
        <f>IF(U330="sníž. přenesená",N330,0)</f>
        <v>0</v>
      </c>
      <c r="BI330" s="149">
        <f>IF(U330="nulová",N330,0)</f>
        <v>0</v>
      </c>
      <c r="BJ330" s="21" t="s">
        <v>80</v>
      </c>
      <c r="BK330" s="149">
        <f>ROUND(L330*K330,2)</f>
        <v>0</v>
      </c>
      <c r="BL330" s="21" t="s">
        <v>163</v>
      </c>
      <c r="BM330" s="21" t="s">
        <v>705</v>
      </c>
    </row>
    <row r="331" spans="2:65" s="10" customFormat="1" ht="16.5" customHeight="1">
      <c r="B331" s="154"/>
      <c r="C331" s="155"/>
      <c r="D331" s="155"/>
      <c r="E331" s="156" t="s">
        <v>5</v>
      </c>
      <c r="F331" s="257" t="s">
        <v>706</v>
      </c>
      <c r="G331" s="258"/>
      <c r="H331" s="258"/>
      <c r="I331" s="258"/>
      <c r="J331" s="155"/>
      <c r="K331" s="157">
        <v>0.96</v>
      </c>
      <c r="L331" s="155"/>
      <c r="M331" s="155"/>
      <c r="N331" s="155"/>
      <c r="O331" s="155"/>
      <c r="P331" s="155"/>
      <c r="Q331" s="155"/>
      <c r="R331" s="158"/>
      <c r="T331" s="159"/>
      <c r="U331" s="155"/>
      <c r="V331" s="155"/>
      <c r="W331" s="155"/>
      <c r="X331" s="155"/>
      <c r="Y331" s="155"/>
      <c r="Z331" s="155"/>
      <c r="AA331" s="160"/>
      <c r="AT331" s="161" t="s">
        <v>371</v>
      </c>
      <c r="AU331" s="161" t="s">
        <v>130</v>
      </c>
      <c r="AV331" s="10" t="s">
        <v>130</v>
      </c>
      <c r="AW331" s="10" t="s">
        <v>30</v>
      </c>
      <c r="AX331" s="10" t="s">
        <v>72</v>
      </c>
      <c r="AY331" s="161" t="s">
        <v>164</v>
      </c>
    </row>
    <row r="332" spans="2:65" s="10" customFormat="1" ht="25.5" customHeight="1">
      <c r="B332" s="154"/>
      <c r="C332" s="155"/>
      <c r="D332" s="155"/>
      <c r="E332" s="156" t="s">
        <v>5</v>
      </c>
      <c r="F332" s="253" t="s">
        <v>707</v>
      </c>
      <c r="G332" s="254"/>
      <c r="H332" s="254"/>
      <c r="I332" s="254"/>
      <c r="J332" s="155"/>
      <c r="K332" s="157">
        <v>6.383</v>
      </c>
      <c r="L332" s="155"/>
      <c r="M332" s="155"/>
      <c r="N332" s="155"/>
      <c r="O332" s="155"/>
      <c r="P332" s="155"/>
      <c r="Q332" s="155"/>
      <c r="R332" s="158"/>
      <c r="T332" s="159"/>
      <c r="U332" s="155"/>
      <c r="V332" s="155"/>
      <c r="W332" s="155"/>
      <c r="X332" s="155"/>
      <c r="Y332" s="155"/>
      <c r="Z332" s="155"/>
      <c r="AA332" s="160"/>
      <c r="AT332" s="161" t="s">
        <v>371</v>
      </c>
      <c r="AU332" s="161" t="s">
        <v>130</v>
      </c>
      <c r="AV332" s="10" t="s">
        <v>130</v>
      </c>
      <c r="AW332" s="10" t="s">
        <v>30</v>
      </c>
      <c r="AX332" s="10" t="s">
        <v>72</v>
      </c>
      <c r="AY332" s="161" t="s">
        <v>164</v>
      </c>
    </row>
    <row r="333" spans="2:65" s="10" customFormat="1" ht="25.5" customHeight="1">
      <c r="B333" s="154"/>
      <c r="C333" s="155"/>
      <c r="D333" s="155"/>
      <c r="E333" s="156" t="s">
        <v>5</v>
      </c>
      <c r="F333" s="253" t="s">
        <v>708</v>
      </c>
      <c r="G333" s="254"/>
      <c r="H333" s="254"/>
      <c r="I333" s="254"/>
      <c r="J333" s="155"/>
      <c r="K333" s="157">
        <v>5.0999999999999996</v>
      </c>
      <c r="L333" s="155"/>
      <c r="M333" s="155"/>
      <c r="N333" s="155"/>
      <c r="O333" s="155"/>
      <c r="P333" s="155"/>
      <c r="Q333" s="155"/>
      <c r="R333" s="158"/>
      <c r="T333" s="159"/>
      <c r="U333" s="155"/>
      <c r="V333" s="155"/>
      <c r="W333" s="155"/>
      <c r="X333" s="155"/>
      <c r="Y333" s="155"/>
      <c r="Z333" s="155"/>
      <c r="AA333" s="160"/>
      <c r="AT333" s="161" t="s">
        <v>371</v>
      </c>
      <c r="AU333" s="161" t="s">
        <v>130</v>
      </c>
      <c r="AV333" s="10" t="s">
        <v>130</v>
      </c>
      <c r="AW333" s="10" t="s">
        <v>30</v>
      </c>
      <c r="AX333" s="10" t="s">
        <v>72</v>
      </c>
      <c r="AY333" s="161" t="s">
        <v>164</v>
      </c>
    </row>
    <row r="334" spans="2:65" s="10" customFormat="1" ht="25.5" customHeight="1">
      <c r="B334" s="154"/>
      <c r="C334" s="155"/>
      <c r="D334" s="155"/>
      <c r="E334" s="156" t="s">
        <v>5</v>
      </c>
      <c r="F334" s="253" t="s">
        <v>709</v>
      </c>
      <c r="G334" s="254"/>
      <c r="H334" s="254"/>
      <c r="I334" s="254"/>
      <c r="J334" s="155"/>
      <c r="K334" s="157">
        <v>6.7380000000000004</v>
      </c>
      <c r="L334" s="155"/>
      <c r="M334" s="155"/>
      <c r="N334" s="155"/>
      <c r="O334" s="155"/>
      <c r="P334" s="155"/>
      <c r="Q334" s="155"/>
      <c r="R334" s="158"/>
      <c r="T334" s="159"/>
      <c r="U334" s="155"/>
      <c r="V334" s="155"/>
      <c r="W334" s="155"/>
      <c r="X334" s="155"/>
      <c r="Y334" s="155"/>
      <c r="Z334" s="155"/>
      <c r="AA334" s="160"/>
      <c r="AT334" s="161" t="s">
        <v>371</v>
      </c>
      <c r="AU334" s="161" t="s">
        <v>130</v>
      </c>
      <c r="AV334" s="10" t="s">
        <v>130</v>
      </c>
      <c r="AW334" s="10" t="s">
        <v>30</v>
      </c>
      <c r="AX334" s="10" t="s">
        <v>72</v>
      </c>
      <c r="AY334" s="161" t="s">
        <v>164</v>
      </c>
    </row>
    <row r="335" spans="2:65" s="11" customFormat="1" ht="16.5" customHeight="1">
      <c r="B335" s="162"/>
      <c r="C335" s="163"/>
      <c r="D335" s="163"/>
      <c r="E335" s="164" t="s">
        <v>5</v>
      </c>
      <c r="F335" s="255" t="s">
        <v>375</v>
      </c>
      <c r="G335" s="256"/>
      <c r="H335" s="256"/>
      <c r="I335" s="256"/>
      <c r="J335" s="163"/>
      <c r="K335" s="165">
        <v>19.181000000000001</v>
      </c>
      <c r="L335" s="163"/>
      <c r="M335" s="163"/>
      <c r="N335" s="163"/>
      <c r="O335" s="163"/>
      <c r="P335" s="163"/>
      <c r="Q335" s="163"/>
      <c r="R335" s="166"/>
      <c r="T335" s="167"/>
      <c r="U335" s="163"/>
      <c r="V335" s="163"/>
      <c r="W335" s="163"/>
      <c r="X335" s="163"/>
      <c r="Y335" s="163"/>
      <c r="Z335" s="163"/>
      <c r="AA335" s="168"/>
      <c r="AT335" s="169" t="s">
        <v>371</v>
      </c>
      <c r="AU335" s="169" t="s">
        <v>130</v>
      </c>
      <c r="AV335" s="11" t="s">
        <v>163</v>
      </c>
      <c r="AW335" s="11" t="s">
        <v>30</v>
      </c>
      <c r="AX335" s="11" t="s">
        <v>80</v>
      </c>
      <c r="AY335" s="169" t="s">
        <v>164</v>
      </c>
    </row>
    <row r="336" spans="2:65" s="1" customFormat="1" ht="25.5" customHeight="1">
      <c r="B336" s="140"/>
      <c r="C336" s="141" t="s">
        <v>710</v>
      </c>
      <c r="D336" s="141" t="s">
        <v>165</v>
      </c>
      <c r="E336" s="142" t="s">
        <v>711</v>
      </c>
      <c r="F336" s="224" t="s">
        <v>712</v>
      </c>
      <c r="G336" s="224"/>
      <c r="H336" s="224"/>
      <c r="I336" s="224"/>
      <c r="J336" s="143" t="s">
        <v>511</v>
      </c>
      <c r="K336" s="144">
        <v>294.06700000000001</v>
      </c>
      <c r="L336" s="225">
        <v>0</v>
      </c>
      <c r="M336" s="225"/>
      <c r="N336" s="225">
        <f>ROUND(L336*K336,2)</f>
        <v>0</v>
      </c>
      <c r="O336" s="225"/>
      <c r="P336" s="225"/>
      <c r="Q336" s="225"/>
      <c r="R336" s="145"/>
      <c r="T336" s="146" t="s">
        <v>5</v>
      </c>
      <c r="U336" s="43" t="s">
        <v>37</v>
      </c>
      <c r="V336" s="147">
        <v>0</v>
      </c>
      <c r="W336" s="147">
        <f>V336*K336</f>
        <v>0</v>
      </c>
      <c r="X336" s="147">
        <v>0</v>
      </c>
      <c r="Y336" s="147">
        <f>X336*K336</f>
        <v>0</v>
      </c>
      <c r="Z336" s="147">
        <v>0</v>
      </c>
      <c r="AA336" s="148">
        <f>Z336*K336</f>
        <v>0</v>
      </c>
      <c r="AR336" s="21" t="s">
        <v>163</v>
      </c>
      <c r="AT336" s="21" t="s">
        <v>165</v>
      </c>
      <c r="AU336" s="21" t="s">
        <v>130</v>
      </c>
      <c r="AY336" s="21" t="s">
        <v>164</v>
      </c>
      <c r="BE336" s="149">
        <f>IF(U336="základní",N336,0)</f>
        <v>0</v>
      </c>
      <c r="BF336" s="149">
        <f>IF(U336="snížená",N336,0)</f>
        <v>0</v>
      </c>
      <c r="BG336" s="149">
        <f>IF(U336="zákl. přenesená",N336,0)</f>
        <v>0</v>
      </c>
      <c r="BH336" s="149">
        <f>IF(U336="sníž. přenesená",N336,0)</f>
        <v>0</v>
      </c>
      <c r="BI336" s="149">
        <f>IF(U336="nulová",N336,0)</f>
        <v>0</v>
      </c>
      <c r="BJ336" s="21" t="s">
        <v>80</v>
      </c>
      <c r="BK336" s="149">
        <f>ROUND(L336*K336,2)</f>
        <v>0</v>
      </c>
      <c r="BL336" s="21" t="s">
        <v>163</v>
      </c>
      <c r="BM336" s="21" t="s">
        <v>713</v>
      </c>
    </row>
    <row r="337" spans="2:65" s="10" customFormat="1" ht="16.5" customHeight="1">
      <c r="B337" s="154"/>
      <c r="C337" s="155"/>
      <c r="D337" s="155"/>
      <c r="E337" s="156" t="s">
        <v>5</v>
      </c>
      <c r="F337" s="257" t="s">
        <v>714</v>
      </c>
      <c r="G337" s="258"/>
      <c r="H337" s="258"/>
      <c r="I337" s="258"/>
      <c r="J337" s="155"/>
      <c r="K337" s="157">
        <v>294.06700000000001</v>
      </c>
      <c r="L337" s="155"/>
      <c r="M337" s="155"/>
      <c r="N337" s="155"/>
      <c r="O337" s="155"/>
      <c r="P337" s="155"/>
      <c r="Q337" s="155"/>
      <c r="R337" s="158"/>
      <c r="T337" s="159"/>
      <c r="U337" s="155"/>
      <c r="V337" s="155"/>
      <c r="W337" s="155"/>
      <c r="X337" s="155"/>
      <c r="Y337" s="155"/>
      <c r="Z337" s="155"/>
      <c r="AA337" s="160"/>
      <c r="AT337" s="161" t="s">
        <v>371</v>
      </c>
      <c r="AU337" s="161" t="s">
        <v>130</v>
      </c>
      <c r="AV337" s="10" t="s">
        <v>130</v>
      </c>
      <c r="AW337" s="10" t="s">
        <v>30</v>
      </c>
      <c r="AX337" s="10" t="s">
        <v>80</v>
      </c>
      <c r="AY337" s="161" t="s">
        <v>164</v>
      </c>
    </row>
    <row r="338" spans="2:65" s="1" customFormat="1" ht="25.5" customHeight="1">
      <c r="B338" s="140"/>
      <c r="C338" s="141" t="s">
        <v>715</v>
      </c>
      <c r="D338" s="141" t="s">
        <v>165</v>
      </c>
      <c r="E338" s="142" t="s">
        <v>716</v>
      </c>
      <c r="F338" s="224" t="s">
        <v>717</v>
      </c>
      <c r="G338" s="224"/>
      <c r="H338" s="224"/>
      <c r="I338" s="224"/>
      <c r="J338" s="143" t="s">
        <v>511</v>
      </c>
      <c r="K338" s="144">
        <v>1344.788</v>
      </c>
      <c r="L338" s="225">
        <v>0</v>
      </c>
      <c r="M338" s="225"/>
      <c r="N338" s="225">
        <f>ROUND(L338*K338,2)</f>
        <v>0</v>
      </c>
      <c r="O338" s="225"/>
      <c r="P338" s="225"/>
      <c r="Q338" s="225"/>
      <c r="R338" s="145"/>
      <c r="T338" s="146" t="s">
        <v>5</v>
      </c>
      <c r="U338" s="43" t="s">
        <v>37</v>
      </c>
      <c r="V338" s="147">
        <v>0</v>
      </c>
      <c r="W338" s="147">
        <f>V338*K338</f>
        <v>0</v>
      </c>
      <c r="X338" s="147">
        <v>0</v>
      </c>
      <c r="Y338" s="147">
        <f>X338*K338</f>
        <v>0</v>
      </c>
      <c r="Z338" s="147">
        <v>0</v>
      </c>
      <c r="AA338" s="148">
        <f>Z338*K338</f>
        <v>0</v>
      </c>
      <c r="AR338" s="21" t="s">
        <v>163</v>
      </c>
      <c r="AT338" s="21" t="s">
        <v>165</v>
      </c>
      <c r="AU338" s="21" t="s">
        <v>130</v>
      </c>
      <c r="AY338" s="21" t="s">
        <v>164</v>
      </c>
      <c r="BE338" s="149">
        <f>IF(U338="základní",N338,0)</f>
        <v>0</v>
      </c>
      <c r="BF338" s="149">
        <f>IF(U338="snížená",N338,0)</f>
        <v>0</v>
      </c>
      <c r="BG338" s="149">
        <f>IF(U338="zákl. přenesená",N338,0)</f>
        <v>0</v>
      </c>
      <c r="BH338" s="149">
        <f>IF(U338="sníž. přenesená",N338,0)</f>
        <v>0</v>
      </c>
      <c r="BI338" s="149">
        <f>IF(U338="nulová",N338,0)</f>
        <v>0</v>
      </c>
      <c r="BJ338" s="21" t="s">
        <v>80</v>
      </c>
      <c r="BK338" s="149">
        <f>ROUND(L338*K338,2)</f>
        <v>0</v>
      </c>
      <c r="BL338" s="21" t="s">
        <v>163</v>
      </c>
      <c r="BM338" s="21" t="s">
        <v>718</v>
      </c>
    </row>
    <row r="339" spans="2:65" s="10" customFormat="1" ht="16.5" customHeight="1">
      <c r="B339" s="154"/>
      <c r="C339" s="155"/>
      <c r="D339" s="155"/>
      <c r="E339" s="156" t="s">
        <v>5</v>
      </c>
      <c r="F339" s="257" t="s">
        <v>719</v>
      </c>
      <c r="G339" s="258"/>
      <c r="H339" s="258"/>
      <c r="I339" s="258"/>
      <c r="J339" s="155"/>
      <c r="K339" s="157">
        <v>160.37</v>
      </c>
      <c r="L339" s="155"/>
      <c r="M339" s="155"/>
      <c r="N339" s="155"/>
      <c r="O339" s="155"/>
      <c r="P339" s="155"/>
      <c r="Q339" s="155"/>
      <c r="R339" s="158"/>
      <c r="T339" s="159"/>
      <c r="U339" s="155"/>
      <c r="V339" s="155"/>
      <c r="W339" s="155"/>
      <c r="X339" s="155"/>
      <c r="Y339" s="155"/>
      <c r="Z339" s="155"/>
      <c r="AA339" s="160"/>
      <c r="AT339" s="161" t="s">
        <v>371</v>
      </c>
      <c r="AU339" s="161" t="s">
        <v>130</v>
      </c>
      <c r="AV339" s="10" t="s">
        <v>130</v>
      </c>
      <c r="AW339" s="10" t="s">
        <v>30</v>
      </c>
      <c r="AX339" s="10" t="s">
        <v>72</v>
      </c>
      <c r="AY339" s="161" t="s">
        <v>164</v>
      </c>
    </row>
    <row r="340" spans="2:65" s="10" customFormat="1" ht="16.5" customHeight="1">
      <c r="B340" s="154"/>
      <c r="C340" s="155"/>
      <c r="D340" s="155"/>
      <c r="E340" s="156" t="s">
        <v>5</v>
      </c>
      <c r="F340" s="253" t="s">
        <v>720</v>
      </c>
      <c r="G340" s="254"/>
      <c r="H340" s="254"/>
      <c r="I340" s="254"/>
      <c r="J340" s="155"/>
      <c r="K340" s="157">
        <v>1184.4179999999999</v>
      </c>
      <c r="L340" s="155"/>
      <c r="M340" s="155"/>
      <c r="N340" s="155"/>
      <c r="O340" s="155"/>
      <c r="P340" s="155"/>
      <c r="Q340" s="155"/>
      <c r="R340" s="158"/>
      <c r="T340" s="159"/>
      <c r="U340" s="155"/>
      <c r="V340" s="155"/>
      <c r="W340" s="155"/>
      <c r="X340" s="155"/>
      <c r="Y340" s="155"/>
      <c r="Z340" s="155"/>
      <c r="AA340" s="160"/>
      <c r="AT340" s="161" t="s">
        <v>371</v>
      </c>
      <c r="AU340" s="161" t="s">
        <v>130</v>
      </c>
      <c r="AV340" s="10" t="s">
        <v>130</v>
      </c>
      <c r="AW340" s="10" t="s">
        <v>30</v>
      </c>
      <c r="AX340" s="10" t="s">
        <v>72</v>
      </c>
      <c r="AY340" s="161" t="s">
        <v>164</v>
      </c>
    </row>
    <row r="341" spans="2:65" s="11" customFormat="1" ht="16.5" customHeight="1">
      <c r="B341" s="162"/>
      <c r="C341" s="163"/>
      <c r="D341" s="163"/>
      <c r="E341" s="164" t="s">
        <v>5</v>
      </c>
      <c r="F341" s="255" t="s">
        <v>375</v>
      </c>
      <c r="G341" s="256"/>
      <c r="H341" s="256"/>
      <c r="I341" s="256"/>
      <c r="J341" s="163"/>
      <c r="K341" s="165">
        <v>1344.788</v>
      </c>
      <c r="L341" s="163"/>
      <c r="M341" s="163"/>
      <c r="N341" s="163"/>
      <c r="O341" s="163"/>
      <c r="P341" s="163"/>
      <c r="Q341" s="163"/>
      <c r="R341" s="166"/>
      <c r="T341" s="167"/>
      <c r="U341" s="163"/>
      <c r="V341" s="163"/>
      <c r="W341" s="163"/>
      <c r="X341" s="163"/>
      <c r="Y341" s="163"/>
      <c r="Z341" s="163"/>
      <c r="AA341" s="168"/>
      <c r="AT341" s="169" t="s">
        <v>371</v>
      </c>
      <c r="AU341" s="169" t="s">
        <v>130</v>
      </c>
      <c r="AV341" s="11" t="s">
        <v>163</v>
      </c>
      <c r="AW341" s="11" t="s">
        <v>30</v>
      </c>
      <c r="AX341" s="11" t="s">
        <v>80</v>
      </c>
      <c r="AY341" s="169" t="s">
        <v>164</v>
      </c>
    </row>
    <row r="342" spans="2:65" s="1" customFormat="1" ht="25.5" customHeight="1">
      <c r="B342" s="140"/>
      <c r="C342" s="141" t="s">
        <v>721</v>
      </c>
      <c r="D342" s="141" t="s">
        <v>165</v>
      </c>
      <c r="E342" s="142" t="s">
        <v>722</v>
      </c>
      <c r="F342" s="224" t="s">
        <v>723</v>
      </c>
      <c r="G342" s="224"/>
      <c r="H342" s="224"/>
      <c r="I342" s="224"/>
      <c r="J342" s="143" t="s">
        <v>511</v>
      </c>
      <c r="K342" s="144">
        <v>56.741999999999997</v>
      </c>
      <c r="L342" s="225">
        <v>0</v>
      </c>
      <c r="M342" s="225"/>
      <c r="N342" s="225">
        <f>ROUND(L342*K342,2)</f>
        <v>0</v>
      </c>
      <c r="O342" s="225"/>
      <c r="P342" s="225"/>
      <c r="Q342" s="225"/>
      <c r="R342" s="145"/>
      <c r="T342" s="146" t="s">
        <v>5</v>
      </c>
      <c r="U342" s="43" t="s">
        <v>37</v>
      </c>
      <c r="V342" s="147">
        <v>0.83499999999999996</v>
      </c>
      <c r="W342" s="147">
        <f>V342*K342</f>
        <v>47.379569999999994</v>
      </c>
      <c r="X342" s="147">
        <v>0</v>
      </c>
      <c r="Y342" s="147">
        <f>X342*K342</f>
        <v>0</v>
      </c>
      <c r="Z342" s="147">
        <v>0</v>
      </c>
      <c r="AA342" s="148">
        <f>Z342*K342</f>
        <v>0</v>
      </c>
      <c r="AR342" s="21" t="s">
        <v>163</v>
      </c>
      <c r="AT342" s="21" t="s">
        <v>165</v>
      </c>
      <c r="AU342" s="21" t="s">
        <v>130</v>
      </c>
      <c r="AY342" s="21" t="s">
        <v>164</v>
      </c>
      <c r="BE342" s="149">
        <f>IF(U342="základní",N342,0)</f>
        <v>0</v>
      </c>
      <c r="BF342" s="149">
        <f>IF(U342="snížená",N342,0)</f>
        <v>0</v>
      </c>
      <c r="BG342" s="149">
        <f>IF(U342="zákl. přenesená",N342,0)</f>
        <v>0</v>
      </c>
      <c r="BH342" s="149">
        <f>IF(U342="sníž. přenesená",N342,0)</f>
        <v>0</v>
      </c>
      <c r="BI342" s="149">
        <f>IF(U342="nulová",N342,0)</f>
        <v>0</v>
      </c>
      <c r="BJ342" s="21" t="s">
        <v>80</v>
      </c>
      <c r="BK342" s="149">
        <f>ROUND(L342*K342,2)</f>
        <v>0</v>
      </c>
      <c r="BL342" s="21" t="s">
        <v>163</v>
      </c>
      <c r="BM342" s="21" t="s">
        <v>724</v>
      </c>
    </row>
    <row r="343" spans="2:65" s="10" customFormat="1" ht="25.5" customHeight="1">
      <c r="B343" s="154"/>
      <c r="C343" s="155"/>
      <c r="D343" s="155"/>
      <c r="E343" s="156" t="s">
        <v>5</v>
      </c>
      <c r="F343" s="257" t="s">
        <v>725</v>
      </c>
      <c r="G343" s="258"/>
      <c r="H343" s="258"/>
      <c r="I343" s="258"/>
      <c r="J343" s="155"/>
      <c r="K343" s="157">
        <v>3.12</v>
      </c>
      <c r="L343" s="155"/>
      <c r="M343" s="155"/>
      <c r="N343" s="155"/>
      <c r="O343" s="155"/>
      <c r="P343" s="155"/>
      <c r="Q343" s="155"/>
      <c r="R343" s="158"/>
      <c r="T343" s="159"/>
      <c r="U343" s="155"/>
      <c r="V343" s="155"/>
      <c r="W343" s="155"/>
      <c r="X343" s="155"/>
      <c r="Y343" s="155"/>
      <c r="Z343" s="155"/>
      <c r="AA343" s="160"/>
      <c r="AT343" s="161" t="s">
        <v>371</v>
      </c>
      <c r="AU343" s="161" t="s">
        <v>130</v>
      </c>
      <c r="AV343" s="10" t="s">
        <v>130</v>
      </c>
      <c r="AW343" s="10" t="s">
        <v>30</v>
      </c>
      <c r="AX343" s="10" t="s">
        <v>72</v>
      </c>
      <c r="AY343" s="161" t="s">
        <v>164</v>
      </c>
    </row>
    <row r="344" spans="2:65" s="10" customFormat="1" ht="25.5" customHeight="1">
      <c r="B344" s="154"/>
      <c r="C344" s="155"/>
      <c r="D344" s="155"/>
      <c r="E344" s="156" t="s">
        <v>5</v>
      </c>
      <c r="F344" s="253" t="s">
        <v>726</v>
      </c>
      <c r="G344" s="254"/>
      <c r="H344" s="254"/>
      <c r="I344" s="254"/>
      <c r="J344" s="155"/>
      <c r="K344" s="157">
        <v>53.622</v>
      </c>
      <c r="L344" s="155"/>
      <c r="M344" s="155"/>
      <c r="N344" s="155"/>
      <c r="O344" s="155"/>
      <c r="P344" s="155"/>
      <c r="Q344" s="155"/>
      <c r="R344" s="158"/>
      <c r="T344" s="159"/>
      <c r="U344" s="155"/>
      <c r="V344" s="155"/>
      <c r="W344" s="155"/>
      <c r="X344" s="155"/>
      <c r="Y344" s="155"/>
      <c r="Z344" s="155"/>
      <c r="AA344" s="160"/>
      <c r="AT344" s="161" t="s">
        <v>371</v>
      </c>
      <c r="AU344" s="161" t="s">
        <v>130</v>
      </c>
      <c r="AV344" s="10" t="s">
        <v>130</v>
      </c>
      <c r="AW344" s="10" t="s">
        <v>30</v>
      </c>
      <c r="AX344" s="10" t="s">
        <v>72</v>
      </c>
      <c r="AY344" s="161" t="s">
        <v>164</v>
      </c>
    </row>
    <row r="345" spans="2:65" s="11" customFormat="1" ht="16.5" customHeight="1">
      <c r="B345" s="162"/>
      <c r="C345" s="163"/>
      <c r="D345" s="163"/>
      <c r="E345" s="164" t="s">
        <v>5</v>
      </c>
      <c r="F345" s="255" t="s">
        <v>375</v>
      </c>
      <c r="G345" s="256"/>
      <c r="H345" s="256"/>
      <c r="I345" s="256"/>
      <c r="J345" s="163"/>
      <c r="K345" s="165">
        <v>56.741999999999997</v>
      </c>
      <c r="L345" s="163"/>
      <c r="M345" s="163"/>
      <c r="N345" s="163"/>
      <c r="O345" s="163"/>
      <c r="P345" s="163"/>
      <c r="Q345" s="163"/>
      <c r="R345" s="166"/>
      <c r="T345" s="167"/>
      <c r="U345" s="163"/>
      <c r="V345" s="163"/>
      <c r="W345" s="163"/>
      <c r="X345" s="163"/>
      <c r="Y345" s="163"/>
      <c r="Z345" s="163"/>
      <c r="AA345" s="168"/>
      <c r="AT345" s="169" t="s">
        <v>371</v>
      </c>
      <c r="AU345" s="169" t="s">
        <v>130</v>
      </c>
      <c r="AV345" s="11" t="s">
        <v>163</v>
      </c>
      <c r="AW345" s="11" t="s">
        <v>30</v>
      </c>
      <c r="AX345" s="11" t="s">
        <v>80</v>
      </c>
      <c r="AY345" s="169" t="s">
        <v>164</v>
      </c>
    </row>
    <row r="346" spans="2:65" s="1" customFormat="1" ht="25.5" customHeight="1">
      <c r="B346" s="140"/>
      <c r="C346" s="141" t="s">
        <v>177</v>
      </c>
      <c r="D346" s="141" t="s">
        <v>165</v>
      </c>
      <c r="E346" s="142" t="s">
        <v>727</v>
      </c>
      <c r="F346" s="224" t="s">
        <v>728</v>
      </c>
      <c r="G346" s="224"/>
      <c r="H346" s="224"/>
      <c r="I346" s="224"/>
      <c r="J346" s="143" t="s">
        <v>511</v>
      </c>
      <c r="K346" s="144">
        <v>1078.106</v>
      </c>
      <c r="L346" s="225">
        <v>0</v>
      </c>
      <c r="M346" s="225"/>
      <c r="N346" s="225">
        <f>ROUND(L346*K346,2)</f>
        <v>0</v>
      </c>
      <c r="O346" s="225"/>
      <c r="P346" s="225"/>
      <c r="Q346" s="225"/>
      <c r="R346" s="145"/>
      <c r="T346" s="146" t="s">
        <v>5</v>
      </c>
      <c r="U346" s="43" t="s">
        <v>37</v>
      </c>
      <c r="V346" s="147">
        <v>4.0000000000000001E-3</v>
      </c>
      <c r="W346" s="147">
        <f>V346*K346</f>
        <v>4.312424</v>
      </c>
      <c r="X346" s="147">
        <v>0</v>
      </c>
      <c r="Y346" s="147">
        <f>X346*K346</f>
        <v>0</v>
      </c>
      <c r="Z346" s="147">
        <v>0</v>
      </c>
      <c r="AA346" s="148">
        <f>Z346*K346</f>
        <v>0</v>
      </c>
      <c r="AR346" s="21" t="s">
        <v>163</v>
      </c>
      <c r="AT346" s="21" t="s">
        <v>165</v>
      </c>
      <c r="AU346" s="21" t="s">
        <v>130</v>
      </c>
      <c r="AY346" s="21" t="s">
        <v>164</v>
      </c>
      <c r="BE346" s="149">
        <f>IF(U346="základní",N346,0)</f>
        <v>0</v>
      </c>
      <c r="BF346" s="149">
        <f>IF(U346="snížená",N346,0)</f>
        <v>0</v>
      </c>
      <c r="BG346" s="149">
        <f>IF(U346="zákl. přenesená",N346,0)</f>
        <v>0</v>
      </c>
      <c r="BH346" s="149">
        <f>IF(U346="sníž. přenesená",N346,0)</f>
        <v>0</v>
      </c>
      <c r="BI346" s="149">
        <f>IF(U346="nulová",N346,0)</f>
        <v>0</v>
      </c>
      <c r="BJ346" s="21" t="s">
        <v>80</v>
      </c>
      <c r="BK346" s="149">
        <f>ROUND(L346*K346,2)</f>
        <v>0</v>
      </c>
      <c r="BL346" s="21" t="s">
        <v>163</v>
      </c>
      <c r="BM346" s="21" t="s">
        <v>729</v>
      </c>
    </row>
    <row r="347" spans="2:65" s="10" customFormat="1" ht="16.5" customHeight="1">
      <c r="B347" s="154"/>
      <c r="C347" s="155"/>
      <c r="D347" s="155"/>
      <c r="E347" s="156" t="s">
        <v>5</v>
      </c>
      <c r="F347" s="257" t="s">
        <v>730</v>
      </c>
      <c r="G347" s="258"/>
      <c r="H347" s="258"/>
      <c r="I347" s="258"/>
      <c r="J347" s="155"/>
      <c r="K347" s="157">
        <v>59.28</v>
      </c>
      <c r="L347" s="155"/>
      <c r="M347" s="155"/>
      <c r="N347" s="155"/>
      <c r="O347" s="155"/>
      <c r="P347" s="155"/>
      <c r="Q347" s="155"/>
      <c r="R347" s="158"/>
      <c r="T347" s="159"/>
      <c r="U347" s="155"/>
      <c r="V347" s="155"/>
      <c r="W347" s="155"/>
      <c r="X347" s="155"/>
      <c r="Y347" s="155"/>
      <c r="Z347" s="155"/>
      <c r="AA347" s="160"/>
      <c r="AT347" s="161" t="s">
        <v>371</v>
      </c>
      <c r="AU347" s="161" t="s">
        <v>130</v>
      </c>
      <c r="AV347" s="10" t="s">
        <v>130</v>
      </c>
      <c r="AW347" s="10" t="s">
        <v>30</v>
      </c>
      <c r="AX347" s="10" t="s">
        <v>72</v>
      </c>
      <c r="AY347" s="161" t="s">
        <v>164</v>
      </c>
    </row>
    <row r="348" spans="2:65" s="10" customFormat="1" ht="16.5" customHeight="1">
      <c r="B348" s="154"/>
      <c r="C348" s="155"/>
      <c r="D348" s="155"/>
      <c r="E348" s="156" t="s">
        <v>5</v>
      </c>
      <c r="F348" s="253" t="s">
        <v>731</v>
      </c>
      <c r="G348" s="254"/>
      <c r="H348" s="254"/>
      <c r="I348" s="254"/>
      <c r="J348" s="155"/>
      <c r="K348" s="157">
        <v>1018.826</v>
      </c>
      <c r="L348" s="155"/>
      <c r="M348" s="155"/>
      <c r="N348" s="155"/>
      <c r="O348" s="155"/>
      <c r="P348" s="155"/>
      <c r="Q348" s="155"/>
      <c r="R348" s="158"/>
      <c r="T348" s="159"/>
      <c r="U348" s="155"/>
      <c r="V348" s="155"/>
      <c r="W348" s="155"/>
      <c r="X348" s="155"/>
      <c r="Y348" s="155"/>
      <c r="Z348" s="155"/>
      <c r="AA348" s="160"/>
      <c r="AT348" s="161" t="s">
        <v>371</v>
      </c>
      <c r="AU348" s="161" t="s">
        <v>130</v>
      </c>
      <c r="AV348" s="10" t="s">
        <v>130</v>
      </c>
      <c r="AW348" s="10" t="s">
        <v>30</v>
      </c>
      <c r="AX348" s="10" t="s">
        <v>72</v>
      </c>
      <c r="AY348" s="161" t="s">
        <v>164</v>
      </c>
    </row>
    <row r="349" spans="2:65" s="11" customFormat="1" ht="16.5" customHeight="1">
      <c r="B349" s="162"/>
      <c r="C349" s="163"/>
      <c r="D349" s="163"/>
      <c r="E349" s="164" t="s">
        <v>5</v>
      </c>
      <c r="F349" s="255" t="s">
        <v>375</v>
      </c>
      <c r="G349" s="256"/>
      <c r="H349" s="256"/>
      <c r="I349" s="256"/>
      <c r="J349" s="163"/>
      <c r="K349" s="165">
        <v>1078.106</v>
      </c>
      <c r="L349" s="163"/>
      <c r="M349" s="163"/>
      <c r="N349" s="163"/>
      <c r="O349" s="163"/>
      <c r="P349" s="163"/>
      <c r="Q349" s="163"/>
      <c r="R349" s="166"/>
      <c r="T349" s="167"/>
      <c r="U349" s="163"/>
      <c r="V349" s="163"/>
      <c r="W349" s="163"/>
      <c r="X349" s="163"/>
      <c r="Y349" s="163"/>
      <c r="Z349" s="163"/>
      <c r="AA349" s="168"/>
      <c r="AT349" s="169" t="s">
        <v>371</v>
      </c>
      <c r="AU349" s="169" t="s">
        <v>130</v>
      </c>
      <c r="AV349" s="11" t="s">
        <v>163</v>
      </c>
      <c r="AW349" s="11" t="s">
        <v>30</v>
      </c>
      <c r="AX349" s="11" t="s">
        <v>80</v>
      </c>
      <c r="AY349" s="169" t="s">
        <v>164</v>
      </c>
    </row>
    <row r="350" spans="2:65" s="1" customFormat="1" ht="38.25" customHeight="1">
      <c r="B350" s="140"/>
      <c r="C350" s="141" t="s">
        <v>181</v>
      </c>
      <c r="D350" s="141" t="s">
        <v>165</v>
      </c>
      <c r="E350" s="142" t="s">
        <v>732</v>
      </c>
      <c r="F350" s="224" t="s">
        <v>733</v>
      </c>
      <c r="G350" s="224"/>
      <c r="H350" s="224"/>
      <c r="I350" s="224"/>
      <c r="J350" s="143" t="s">
        <v>511</v>
      </c>
      <c r="K350" s="144">
        <v>56.741999999999997</v>
      </c>
      <c r="L350" s="225">
        <v>0</v>
      </c>
      <c r="M350" s="225"/>
      <c r="N350" s="225">
        <f>ROUND(L350*K350,2)</f>
        <v>0</v>
      </c>
      <c r="O350" s="225"/>
      <c r="P350" s="225"/>
      <c r="Q350" s="225"/>
      <c r="R350" s="145"/>
      <c r="T350" s="146" t="s">
        <v>5</v>
      </c>
      <c r="U350" s="43" t="s">
        <v>37</v>
      </c>
      <c r="V350" s="147">
        <v>0.376</v>
      </c>
      <c r="W350" s="147">
        <f>V350*K350</f>
        <v>21.334992</v>
      </c>
      <c r="X350" s="147">
        <v>0</v>
      </c>
      <c r="Y350" s="147">
        <f>X350*K350</f>
        <v>0</v>
      </c>
      <c r="Z350" s="147">
        <v>0</v>
      </c>
      <c r="AA350" s="148">
        <f>Z350*K350</f>
        <v>0</v>
      </c>
      <c r="AR350" s="21" t="s">
        <v>163</v>
      </c>
      <c r="AT350" s="21" t="s">
        <v>165</v>
      </c>
      <c r="AU350" s="21" t="s">
        <v>130</v>
      </c>
      <c r="AY350" s="21" t="s">
        <v>164</v>
      </c>
      <c r="BE350" s="149">
        <f>IF(U350="základní",N350,0)</f>
        <v>0</v>
      </c>
      <c r="BF350" s="149">
        <f>IF(U350="snížená",N350,0)</f>
        <v>0</v>
      </c>
      <c r="BG350" s="149">
        <f>IF(U350="zákl. přenesená",N350,0)</f>
        <v>0</v>
      </c>
      <c r="BH350" s="149">
        <f>IF(U350="sníž. přenesená",N350,0)</f>
        <v>0</v>
      </c>
      <c r="BI350" s="149">
        <f>IF(U350="nulová",N350,0)</f>
        <v>0</v>
      </c>
      <c r="BJ350" s="21" t="s">
        <v>80</v>
      </c>
      <c r="BK350" s="149">
        <f>ROUND(L350*K350,2)</f>
        <v>0</v>
      </c>
      <c r="BL350" s="21" t="s">
        <v>163</v>
      </c>
      <c r="BM350" s="21" t="s">
        <v>734</v>
      </c>
    </row>
    <row r="351" spans="2:65" s="10" customFormat="1" ht="16.5" customHeight="1">
      <c r="B351" s="154"/>
      <c r="C351" s="155"/>
      <c r="D351" s="155"/>
      <c r="E351" s="156" t="s">
        <v>5</v>
      </c>
      <c r="F351" s="257" t="s">
        <v>735</v>
      </c>
      <c r="G351" s="258"/>
      <c r="H351" s="258"/>
      <c r="I351" s="258"/>
      <c r="J351" s="155"/>
      <c r="K351" s="157">
        <v>3.12</v>
      </c>
      <c r="L351" s="155"/>
      <c r="M351" s="155"/>
      <c r="N351" s="155"/>
      <c r="O351" s="155"/>
      <c r="P351" s="155"/>
      <c r="Q351" s="155"/>
      <c r="R351" s="158"/>
      <c r="T351" s="159"/>
      <c r="U351" s="155"/>
      <c r="V351" s="155"/>
      <c r="W351" s="155"/>
      <c r="X351" s="155"/>
      <c r="Y351" s="155"/>
      <c r="Z351" s="155"/>
      <c r="AA351" s="160"/>
      <c r="AT351" s="161" t="s">
        <v>371</v>
      </c>
      <c r="AU351" s="161" t="s">
        <v>130</v>
      </c>
      <c r="AV351" s="10" t="s">
        <v>130</v>
      </c>
      <c r="AW351" s="10" t="s">
        <v>30</v>
      </c>
      <c r="AX351" s="10" t="s">
        <v>72</v>
      </c>
      <c r="AY351" s="161" t="s">
        <v>164</v>
      </c>
    </row>
    <row r="352" spans="2:65" s="10" customFormat="1" ht="16.5" customHeight="1">
      <c r="B352" s="154"/>
      <c r="C352" s="155"/>
      <c r="D352" s="155"/>
      <c r="E352" s="156" t="s">
        <v>5</v>
      </c>
      <c r="F352" s="253" t="s">
        <v>736</v>
      </c>
      <c r="G352" s="254"/>
      <c r="H352" s="254"/>
      <c r="I352" s="254"/>
      <c r="J352" s="155"/>
      <c r="K352" s="157">
        <v>53.622</v>
      </c>
      <c r="L352" s="155"/>
      <c r="M352" s="155"/>
      <c r="N352" s="155"/>
      <c r="O352" s="155"/>
      <c r="P352" s="155"/>
      <c r="Q352" s="155"/>
      <c r="R352" s="158"/>
      <c r="T352" s="159"/>
      <c r="U352" s="155"/>
      <c r="V352" s="155"/>
      <c r="W352" s="155"/>
      <c r="X352" s="155"/>
      <c r="Y352" s="155"/>
      <c r="Z352" s="155"/>
      <c r="AA352" s="160"/>
      <c r="AT352" s="161" t="s">
        <v>371</v>
      </c>
      <c r="AU352" s="161" t="s">
        <v>130</v>
      </c>
      <c r="AV352" s="10" t="s">
        <v>130</v>
      </c>
      <c r="AW352" s="10" t="s">
        <v>30</v>
      </c>
      <c r="AX352" s="10" t="s">
        <v>72</v>
      </c>
      <c r="AY352" s="161" t="s">
        <v>164</v>
      </c>
    </row>
    <row r="353" spans="2:65" s="11" customFormat="1" ht="16.5" customHeight="1">
      <c r="B353" s="162"/>
      <c r="C353" s="163"/>
      <c r="D353" s="163"/>
      <c r="E353" s="164" t="s">
        <v>5</v>
      </c>
      <c r="F353" s="255" t="s">
        <v>375</v>
      </c>
      <c r="G353" s="256"/>
      <c r="H353" s="256"/>
      <c r="I353" s="256"/>
      <c r="J353" s="163"/>
      <c r="K353" s="165">
        <v>56.741999999999997</v>
      </c>
      <c r="L353" s="163"/>
      <c r="M353" s="163"/>
      <c r="N353" s="163"/>
      <c r="O353" s="163"/>
      <c r="P353" s="163"/>
      <c r="Q353" s="163"/>
      <c r="R353" s="166"/>
      <c r="T353" s="167"/>
      <c r="U353" s="163"/>
      <c r="V353" s="163"/>
      <c r="W353" s="163"/>
      <c r="X353" s="163"/>
      <c r="Y353" s="163"/>
      <c r="Z353" s="163"/>
      <c r="AA353" s="168"/>
      <c r="AT353" s="169" t="s">
        <v>371</v>
      </c>
      <c r="AU353" s="169" t="s">
        <v>130</v>
      </c>
      <c r="AV353" s="11" t="s">
        <v>163</v>
      </c>
      <c r="AW353" s="11" t="s">
        <v>30</v>
      </c>
      <c r="AX353" s="11" t="s">
        <v>80</v>
      </c>
      <c r="AY353" s="169" t="s">
        <v>164</v>
      </c>
    </row>
    <row r="354" spans="2:65" s="1" customFormat="1" ht="25.5" customHeight="1">
      <c r="B354" s="140"/>
      <c r="C354" s="141" t="s">
        <v>737</v>
      </c>
      <c r="D354" s="141" t="s">
        <v>165</v>
      </c>
      <c r="E354" s="142" t="s">
        <v>738</v>
      </c>
      <c r="F354" s="224" t="s">
        <v>739</v>
      </c>
      <c r="G354" s="224"/>
      <c r="H354" s="224"/>
      <c r="I354" s="224"/>
      <c r="J354" s="143" t="s">
        <v>511</v>
      </c>
      <c r="K354" s="144">
        <v>1253.979</v>
      </c>
      <c r="L354" s="225">
        <v>0</v>
      </c>
      <c r="M354" s="225"/>
      <c r="N354" s="225">
        <f>ROUND(L354*K354,2)</f>
        <v>0</v>
      </c>
      <c r="O354" s="225"/>
      <c r="P354" s="225"/>
      <c r="Q354" s="225"/>
      <c r="R354" s="145"/>
      <c r="T354" s="146" t="s">
        <v>5</v>
      </c>
      <c r="U354" s="43" t="s">
        <v>37</v>
      </c>
      <c r="V354" s="147">
        <v>3.2000000000000001E-2</v>
      </c>
      <c r="W354" s="147">
        <f>V354*K354</f>
        <v>40.127328000000006</v>
      </c>
      <c r="X354" s="147">
        <v>0</v>
      </c>
      <c r="Y354" s="147">
        <f>X354*K354</f>
        <v>0</v>
      </c>
      <c r="Z354" s="147">
        <v>0</v>
      </c>
      <c r="AA354" s="148">
        <f>Z354*K354</f>
        <v>0</v>
      </c>
      <c r="AR354" s="21" t="s">
        <v>163</v>
      </c>
      <c r="AT354" s="21" t="s">
        <v>165</v>
      </c>
      <c r="AU354" s="21" t="s">
        <v>130</v>
      </c>
      <c r="AY354" s="21" t="s">
        <v>164</v>
      </c>
      <c r="BE354" s="149">
        <f>IF(U354="základní",N354,0)</f>
        <v>0</v>
      </c>
      <c r="BF354" s="149">
        <f>IF(U354="snížená",N354,0)</f>
        <v>0</v>
      </c>
      <c r="BG354" s="149">
        <f>IF(U354="zákl. přenesená",N354,0)</f>
        <v>0</v>
      </c>
      <c r="BH354" s="149">
        <f>IF(U354="sníž. přenesená",N354,0)</f>
        <v>0</v>
      </c>
      <c r="BI354" s="149">
        <f>IF(U354="nulová",N354,0)</f>
        <v>0</v>
      </c>
      <c r="BJ354" s="21" t="s">
        <v>80</v>
      </c>
      <c r="BK354" s="149">
        <f>ROUND(L354*K354,2)</f>
        <v>0</v>
      </c>
      <c r="BL354" s="21" t="s">
        <v>163</v>
      </c>
      <c r="BM354" s="21" t="s">
        <v>740</v>
      </c>
    </row>
    <row r="355" spans="2:65" s="10" customFormat="1" ht="25.5" customHeight="1">
      <c r="B355" s="154"/>
      <c r="C355" s="155"/>
      <c r="D355" s="155"/>
      <c r="E355" s="156" t="s">
        <v>5</v>
      </c>
      <c r="F355" s="257" t="s">
        <v>741</v>
      </c>
      <c r="G355" s="258"/>
      <c r="H355" s="258"/>
      <c r="I355" s="258"/>
      <c r="J355" s="155"/>
      <c r="K355" s="157">
        <v>13.273</v>
      </c>
      <c r="L355" s="155"/>
      <c r="M355" s="155"/>
      <c r="N355" s="155"/>
      <c r="O355" s="155"/>
      <c r="P355" s="155"/>
      <c r="Q355" s="155"/>
      <c r="R355" s="158"/>
      <c r="T355" s="159"/>
      <c r="U355" s="155"/>
      <c r="V355" s="155"/>
      <c r="W355" s="155"/>
      <c r="X355" s="155"/>
      <c r="Y355" s="155"/>
      <c r="Z355" s="155"/>
      <c r="AA355" s="160"/>
      <c r="AT355" s="161" t="s">
        <v>371</v>
      </c>
      <c r="AU355" s="161" t="s">
        <v>130</v>
      </c>
      <c r="AV355" s="10" t="s">
        <v>130</v>
      </c>
      <c r="AW355" s="10" t="s">
        <v>30</v>
      </c>
      <c r="AX355" s="10" t="s">
        <v>72</v>
      </c>
      <c r="AY355" s="161" t="s">
        <v>164</v>
      </c>
    </row>
    <row r="356" spans="2:65" s="10" customFormat="1" ht="16.5" customHeight="1">
      <c r="B356" s="154"/>
      <c r="C356" s="155"/>
      <c r="D356" s="155"/>
      <c r="E356" s="156" t="s">
        <v>5</v>
      </c>
      <c r="F356" s="253" t="s">
        <v>742</v>
      </c>
      <c r="G356" s="254"/>
      <c r="H356" s="254"/>
      <c r="I356" s="254"/>
      <c r="J356" s="155"/>
      <c r="K356" s="157">
        <v>1.4039999999999999</v>
      </c>
      <c r="L356" s="155"/>
      <c r="M356" s="155"/>
      <c r="N356" s="155"/>
      <c r="O356" s="155"/>
      <c r="P356" s="155"/>
      <c r="Q356" s="155"/>
      <c r="R356" s="158"/>
      <c r="T356" s="159"/>
      <c r="U356" s="155"/>
      <c r="V356" s="155"/>
      <c r="W356" s="155"/>
      <c r="X356" s="155"/>
      <c r="Y356" s="155"/>
      <c r="Z356" s="155"/>
      <c r="AA356" s="160"/>
      <c r="AT356" s="161" t="s">
        <v>371</v>
      </c>
      <c r="AU356" s="161" t="s">
        <v>130</v>
      </c>
      <c r="AV356" s="10" t="s">
        <v>130</v>
      </c>
      <c r="AW356" s="10" t="s">
        <v>30</v>
      </c>
      <c r="AX356" s="10" t="s">
        <v>72</v>
      </c>
      <c r="AY356" s="161" t="s">
        <v>164</v>
      </c>
    </row>
    <row r="357" spans="2:65" s="10" customFormat="1" ht="25.5" customHeight="1">
      <c r="B357" s="154"/>
      <c r="C357" s="155"/>
      <c r="D357" s="155"/>
      <c r="E357" s="156" t="s">
        <v>5</v>
      </c>
      <c r="F357" s="253" t="s">
        <v>743</v>
      </c>
      <c r="G357" s="254"/>
      <c r="H357" s="254"/>
      <c r="I357" s="254"/>
      <c r="J357" s="155"/>
      <c r="K357" s="157">
        <v>8.391</v>
      </c>
      <c r="L357" s="155"/>
      <c r="M357" s="155"/>
      <c r="N357" s="155"/>
      <c r="O357" s="155"/>
      <c r="P357" s="155"/>
      <c r="Q357" s="155"/>
      <c r="R357" s="158"/>
      <c r="T357" s="159"/>
      <c r="U357" s="155"/>
      <c r="V357" s="155"/>
      <c r="W357" s="155"/>
      <c r="X357" s="155"/>
      <c r="Y357" s="155"/>
      <c r="Z357" s="155"/>
      <c r="AA357" s="160"/>
      <c r="AT357" s="161" t="s">
        <v>371</v>
      </c>
      <c r="AU357" s="161" t="s">
        <v>130</v>
      </c>
      <c r="AV357" s="10" t="s">
        <v>130</v>
      </c>
      <c r="AW357" s="10" t="s">
        <v>30</v>
      </c>
      <c r="AX357" s="10" t="s">
        <v>72</v>
      </c>
      <c r="AY357" s="161" t="s">
        <v>164</v>
      </c>
    </row>
    <row r="358" spans="2:65" s="10" customFormat="1" ht="25.5" customHeight="1">
      <c r="B358" s="154"/>
      <c r="C358" s="155"/>
      <c r="D358" s="155"/>
      <c r="E358" s="156" t="s">
        <v>5</v>
      </c>
      <c r="F358" s="253" t="s">
        <v>744</v>
      </c>
      <c r="G358" s="254"/>
      <c r="H358" s="254"/>
      <c r="I358" s="254"/>
      <c r="J358" s="155"/>
      <c r="K358" s="157">
        <v>204.78700000000001</v>
      </c>
      <c r="L358" s="155"/>
      <c r="M358" s="155"/>
      <c r="N358" s="155"/>
      <c r="O358" s="155"/>
      <c r="P358" s="155"/>
      <c r="Q358" s="155"/>
      <c r="R358" s="158"/>
      <c r="T358" s="159"/>
      <c r="U358" s="155"/>
      <c r="V358" s="155"/>
      <c r="W358" s="155"/>
      <c r="X358" s="155"/>
      <c r="Y358" s="155"/>
      <c r="Z358" s="155"/>
      <c r="AA358" s="160"/>
      <c r="AT358" s="161" t="s">
        <v>371</v>
      </c>
      <c r="AU358" s="161" t="s">
        <v>130</v>
      </c>
      <c r="AV358" s="10" t="s">
        <v>130</v>
      </c>
      <c r="AW358" s="10" t="s">
        <v>30</v>
      </c>
      <c r="AX358" s="10" t="s">
        <v>72</v>
      </c>
      <c r="AY358" s="161" t="s">
        <v>164</v>
      </c>
    </row>
    <row r="359" spans="2:65" s="10" customFormat="1" ht="16.5" customHeight="1">
      <c r="B359" s="154"/>
      <c r="C359" s="155"/>
      <c r="D359" s="155"/>
      <c r="E359" s="156" t="s">
        <v>5</v>
      </c>
      <c r="F359" s="253" t="s">
        <v>745</v>
      </c>
      <c r="G359" s="254"/>
      <c r="H359" s="254"/>
      <c r="I359" s="254"/>
      <c r="J359" s="155"/>
      <c r="K359" s="157">
        <v>55.555999999999997</v>
      </c>
      <c r="L359" s="155"/>
      <c r="M359" s="155"/>
      <c r="N359" s="155"/>
      <c r="O359" s="155"/>
      <c r="P359" s="155"/>
      <c r="Q359" s="155"/>
      <c r="R359" s="158"/>
      <c r="T359" s="159"/>
      <c r="U359" s="155"/>
      <c r="V359" s="155"/>
      <c r="W359" s="155"/>
      <c r="X359" s="155"/>
      <c r="Y359" s="155"/>
      <c r="Z359" s="155"/>
      <c r="AA359" s="160"/>
      <c r="AT359" s="161" t="s">
        <v>371</v>
      </c>
      <c r="AU359" s="161" t="s">
        <v>130</v>
      </c>
      <c r="AV359" s="10" t="s">
        <v>130</v>
      </c>
      <c r="AW359" s="10" t="s">
        <v>30</v>
      </c>
      <c r="AX359" s="10" t="s">
        <v>72</v>
      </c>
      <c r="AY359" s="161" t="s">
        <v>164</v>
      </c>
    </row>
    <row r="360" spans="2:65" s="10" customFormat="1" ht="25.5" customHeight="1">
      <c r="B360" s="154"/>
      <c r="C360" s="155"/>
      <c r="D360" s="155"/>
      <c r="E360" s="156" t="s">
        <v>5</v>
      </c>
      <c r="F360" s="253" t="s">
        <v>746</v>
      </c>
      <c r="G360" s="254"/>
      <c r="H360" s="254"/>
      <c r="I360" s="254"/>
      <c r="J360" s="155"/>
      <c r="K360" s="157">
        <v>10.388</v>
      </c>
      <c r="L360" s="155"/>
      <c r="M360" s="155"/>
      <c r="N360" s="155"/>
      <c r="O360" s="155"/>
      <c r="P360" s="155"/>
      <c r="Q360" s="155"/>
      <c r="R360" s="158"/>
      <c r="T360" s="159"/>
      <c r="U360" s="155"/>
      <c r="V360" s="155"/>
      <c r="W360" s="155"/>
      <c r="X360" s="155"/>
      <c r="Y360" s="155"/>
      <c r="Z360" s="155"/>
      <c r="AA360" s="160"/>
      <c r="AT360" s="161" t="s">
        <v>371</v>
      </c>
      <c r="AU360" s="161" t="s">
        <v>130</v>
      </c>
      <c r="AV360" s="10" t="s">
        <v>130</v>
      </c>
      <c r="AW360" s="10" t="s">
        <v>30</v>
      </c>
      <c r="AX360" s="10" t="s">
        <v>72</v>
      </c>
      <c r="AY360" s="161" t="s">
        <v>164</v>
      </c>
    </row>
    <row r="361" spans="2:65" s="10" customFormat="1" ht="25.5" customHeight="1">
      <c r="B361" s="154"/>
      <c r="C361" s="155"/>
      <c r="D361" s="155"/>
      <c r="E361" s="156" t="s">
        <v>5</v>
      </c>
      <c r="F361" s="253" t="s">
        <v>747</v>
      </c>
      <c r="G361" s="254"/>
      <c r="H361" s="254"/>
      <c r="I361" s="254"/>
      <c r="J361" s="155"/>
      <c r="K361" s="157">
        <v>58.76</v>
      </c>
      <c r="L361" s="155"/>
      <c r="M361" s="155"/>
      <c r="N361" s="155"/>
      <c r="O361" s="155"/>
      <c r="P361" s="155"/>
      <c r="Q361" s="155"/>
      <c r="R361" s="158"/>
      <c r="T361" s="159"/>
      <c r="U361" s="155"/>
      <c r="V361" s="155"/>
      <c r="W361" s="155"/>
      <c r="X361" s="155"/>
      <c r="Y361" s="155"/>
      <c r="Z361" s="155"/>
      <c r="AA361" s="160"/>
      <c r="AT361" s="161" t="s">
        <v>371</v>
      </c>
      <c r="AU361" s="161" t="s">
        <v>130</v>
      </c>
      <c r="AV361" s="10" t="s">
        <v>130</v>
      </c>
      <c r="AW361" s="10" t="s">
        <v>30</v>
      </c>
      <c r="AX361" s="10" t="s">
        <v>72</v>
      </c>
      <c r="AY361" s="161" t="s">
        <v>164</v>
      </c>
    </row>
    <row r="362" spans="2:65" s="10" customFormat="1" ht="25.5" customHeight="1">
      <c r="B362" s="154"/>
      <c r="C362" s="155"/>
      <c r="D362" s="155"/>
      <c r="E362" s="156" t="s">
        <v>5</v>
      </c>
      <c r="F362" s="253" t="s">
        <v>748</v>
      </c>
      <c r="G362" s="254"/>
      <c r="H362" s="254"/>
      <c r="I362" s="254"/>
      <c r="J362" s="155"/>
      <c r="K362" s="157">
        <v>264.42</v>
      </c>
      <c r="L362" s="155"/>
      <c r="M362" s="155"/>
      <c r="N362" s="155"/>
      <c r="O362" s="155"/>
      <c r="P362" s="155"/>
      <c r="Q362" s="155"/>
      <c r="R362" s="158"/>
      <c r="T362" s="159"/>
      <c r="U362" s="155"/>
      <c r="V362" s="155"/>
      <c r="W362" s="155"/>
      <c r="X362" s="155"/>
      <c r="Y362" s="155"/>
      <c r="Z362" s="155"/>
      <c r="AA362" s="160"/>
      <c r="AT362" s="161" t="s">
        <v>371</v>
      </c>
      <c r="AU362" s="161" t="s">
        <v>130</v>
      </c>
      <c r="AV362" s="10" t="s">
        <v>130</v>
      </c>
      <c r="AW362" s="10" t="s">
        <v>30</v>
      </c>
      <c r="AX362" s="10" t="s">
        <v>72</v>
      </c>
      <c r="AY362" s="161" t="s">
        <v>164</v>
      </c>
    </row>
    <row r="363" spans="2:65" s="10" customFormat="1" ht="25.5" customHeight="1">
      <c r="B363" s="154"/>
      <c r="C363" s="155"/>
      <c r="D363" s="155"/>
      <c r="E363" s="156" t="s">
        <v>5</v>
      </c>
      <c r="F363" s="253" t="s">
        <v>749</v>
      </c>
      <c r="G363" s="254"/>
      <c r="H363" s="254"/>
      <c r="I363" s="254"/>
      <c r="J363" s="155"/>
      <c r="K363" s="157">
        <v>637</v>
      </c>
      <c r="L363" s="155"/>
      <c r="M363" s="155"/>
      <c r="N363" s="155"/>
      <c r="O363" s="155"/>
      <c r="P363" s="155"/>
      <c r="Q363" s="155"/>
      <c r="R363" s="158"/>
      <c r="T363" s="159"/>
      <c r="U363" s="155"/>
      <c r="V363" s="155"/>
      <c r="W363" s="155"/>
      <c r="X363" s="155"/>
      <c r="Y363" s="155"/>
      <c r="Z363" s="155"/>
      <c r="AA363" s="160"/>
      <c r="AT363" s="161" t="s">
        <v>371</v>
      </c>
      <c r="AU363" s="161" t="s">
        <v>130</v>
      </c>
      <c r="AV363" s="10" t="s">
        <v>130</v>
      </c>
      <c r="AW363" s="10" t="s">
        <v>30</v>
      </c>
      <c r="AX363" s="10" t="s">
        <v>72</v>
      </c>
      <c r="AY363" s="161" t="s">
        <v>164</v>
      </c>
    </row>
    <row r="364" spans="2:65" s="11" customFormat="1" ht="16.5" customHeight="1">
      <c r="B364" s="162"/>
      <c r="C364" s="163"/>
      <c r="D364" s="163"/>
      <c r="E364" s="164" t="s">
        <v>5</v>
      </c>
      <c r="F364" s="255" t="s">
        <v>375</v>
      </c>
      <c r="G364" s="256"/>
      <c r="H364" s="256"/>
      <c r="I364" s="256"/>
      <c r="J364" s="163"/>
      <c r="K364" s="165">
        <v>1253.979</v>
      </c>
      <c r="L364" s="163"/>
      <c r="M364" s="163"/>
      <c r="N364" s="163"/>
      <c r="O364" s="163"/>
      <c r="P364" s="163"/>
      <c r="Q364" s="163"/>
      <c r="R364" s="166"/>
      <c r="T364" s="167"/>
      <c r="U364" s="163"/>
      <c r="V364" s="163"/>
      <c r="W364" s="163"/>
      <c r="X364" s="163"/>
      <c r="Y364" s="163"/>
      <c r="Z364" s="163"/>
      <c r="AA364" s="168"/>
      <c r="AT364" s="169" t="s">
        <v>371</v>
      </c>
      <c r="AU364" s="169" t="s">
        <v>130</v>
      </c>
      <c r="AV364" s="11" t="s">
        <v>163</v>
      </c>
      <c r="AW364" s="11" t="s">
        <v>30</v>
      </c>
      <c r="AX364" s="11" t="s">
        <v>80</v>
      </c>
      <c r="AY364" s="169" t="s">
        <v>164</v>
      </c>
    </row>
    <row r="365" spans="2:65" s="1" customFormat="1" ht="25.5" customHeight="1">
      <c r="B365" s="140"/>
      <c r="C365" s="141" t="s">
        <v>750</v>
      </c>
      <c r="D365" s="141" t="s">
        <v>165</v>
      </c>
      <c r="E365" s="142" t="s">
        <v>751</v>
      </c>
      <c r="F365" s="224" t="s">
        <v>752</v>
      </c>
      <c r="G365" s="224"/>
      <c r="H365" s="224"/>
      <c r="I365" s="224"/>
      <c r="J365" s="143" t="s">
        <v>511</v>
      </c>
      <c r="K365" s="144">
        <v>1253.979</v>
      </c>
      <c r="L365" s="225">
        <v>0</v>
      </c>
      <c r="M365" s="225"/>
      <c r="N365" s="225">
        <f>ROUND(L365*K365,2)</f>
        <v>0</v>
      </c>
      <c r="O365" s="225"/>
      <c r="P365" s="225"/>
      <c r="Q365" s="225"/>
      <c r="R365" s="145"/>
      <c r="T365" s="146" t="s">
        <v>5</v>
      </c>
      <c r="U365" s="43" t="s">
        <v>37</v>
      </c>
      <c r="V365" s="147">
        <v>0.159</v>
      </c>
      <c r="W365" s="147">
        <f>V365*K365</f>
        <v>199.38266100000001</v>
      </c>
      <c r="X365" s="147">
        <v>0</v>
      </c>
      <c r="Y365" s="147">
        <f>X365*K365</f>
        <v>0</v>
      </c>
      <c r="Z365" s="147">
        <v>0</v>
      </c>
      <c r="AA365" s="148">
        <f>Z365*K365</f>
        <v>0</v>
      </c>
      <c r="AR365" s="21" t="s">
        <v>163</v>
      </c>
      <c r="AT365" s="21" t="s">
        <v>165</v>
      </c>
      <c r="AU365" s="21" t="s">
        <v>130</v>
      </c>
      <c r="AY365" s="21" t="s">
        <v>164</v>
      </c>
      <c r="BE365" s="149">
        <f>IF(U365="základní",N365,0)</f>
        <v>0</v>
      </c>
      <c r="BF365" s="149">
        <f>IF(U365="snížená",N365,0)</f>
        <v>0</v>
      </c>
      <c r="BG365" s="149">
        <f>IF(U365="zákl. přenesená",N365,0)</f>
        <v>0</v>
      </c>
      <c r="BH365" s="149">
        <f>IF(U365="sníž. přenesená",N365,0)</f>
        <v>0</v>
      </c>
      <c r="BI365" s="149">
        <f>IF(U365="nulová",N365,0)</f>
        <v>0</v>
      </c>
      <c r="BJ365" s="21" t="s">
        <v>80</v>
      </c>
      <c r="BK365" s="149">
        <f>ROUND(L365*K365,2)</f>
        <v>0</v>
      </c>
      <c r="BL365" s="21" t="s">
        <v>163</v>
      </c>
      <c r="BM365" s="21" t="s">
        <v>753</v>
      </c>
    </row>
    <row r="366" spans="2:65" s="10" customFormat="1" ht="25.5" customHeight="1">
      <c r="B366" s="154"/>
      <c r="C366" s="155"/>
      <c r="D366" s="155"/>
      <c r="E366" s="156" t="s">
        <v>5</v>
      </c>
      <c r="F366" s="257" t="s">
        <v>741</v>
      </c>
      <c r="G366" s="258"/>
      <c r="H366" s="258"/>
      <c r="I366" s="258"/>
      <c r="J366" s="155"/>
      <c r="K366" s="157">
        <v>13.273</v>
      </c>
      <c r="L366" s="155"/>
      <c r="M366" s="155"/>
      <c r="N366" s="155"/>
      <c r="O366" s="155"/>
      <c r="P366" s="155"/>
      <c r="Q366" s="155"/>
      <c r="R366" s="158"/>
      <c r="T366" s="159"/>
      <c r="U366" s="155"/>
      <c r="V366" s="155"/>
      <c r="W366" s="155"/>
      <c r="X366" s="155"/>
      <c r="Y366" s="155"/>
      <c r="Z366" s="155"/>
      <c r="AA366" s="160"/>
      <c r="AT366" s="161" t="s">
        <v>371</v>
      </c>
      <c r="AU366" s="161" t="s">
        <v>130</v>
      </c>
      <c r="AV366" s="10" t="s">
        <v>130</v>
      </c>
      <c r="AW366" s="10" t="s">
        <v>30</v>
      </c>
      <c r="AX366" s="10" t="s">
        <v>72</v>
      </c>
      <c r="AY366" s="161" t="s">
        <v>164</v>
      </c>
    </row>
    <row r="367" spans="2:65" s="10" customFormat="1" ht="16.5" customHeight="1">
      <c r="B367" s="154"/>
      <c r="C367" s="155"/>
      <c r="D367" s="155"/>
      <c r="E367" s="156" t="s">
        <v>5</v>
      </c>
      <c r="F367" s="253" t="s">
        <v>742</v>
      </c>
      <c r="G367" s="254"/>
      <c r="H367" s="254"/>
      <c r="I367" s="254"/>
      <c r="J367" s="155"/>
      <c r="K367" s="157">
        <v>1.4039999999999999</v>
      </c>
      <c r="L367" s="155"/>
      <c r="M367" s="155"/>
      <c r="N367" s="155"/>
      <c r="O367" s="155"/>
      <c r="P367" s="155"/>
      <c r="Q367" s="155"/>
      <c r="R367" s="158"/>
      <c r="T367" s="159"/>
      <c r="U367" s="155"/>
      <c r="V367" s="155"/>
      <c r="W367" s="155"/>
      <c r="X367" s="155"/>
      <c r="Y367" s="155"/>
      <c r="Z367" s="155"/>
      <c r="AA367" s="160"/>
      <c r="AT367" s="161" t="s">
        <v>371</v>
      </c>
      <c r="AU367" s="161" t="s">
        <v>130</v>
      </c>
      <c r="AV367" s="10" t="s">
        <v>130</v>
      </c>
      <c r="AW367" s="10" t="s">
        <v>30</v>
      </c>
      <c r="AX367" s="10" t="s">
        <v>72</v>
      </c>
      <c r="AY367" s="161" t="s">
        <v>164</v>
      </c>
    </row>
    <row r="368" spans="2:65" s="10" customFormat="1" ht="25.5" customHeight="1">
      <c r="B368" s="154"/>
      <c r="C368" s="155"/>
      <c r="D368" s="155"/>
      <c r="E368" s="156" t="s">
        <v>5</v>
      </c>
      <c r="F368" s="253" t="s">
        <v>743</v>
      </c>
      <c r="G368" s="254"/>
      <c r="H368" s="254"/>
      <c r="I368" s="254"/>
      <c r="J368" s="155"/>
      <c r="K368" s="157">
        <v>8.391</v>
      </c>
      <c r="L368" s="155"/>
      <c r="M368" s="155"/>
      <c r="N368" s="155"/>
      <c r="O368" s="155"/>
      <c r="P368" s="155"/>
      <c r="Q368" s="155"/>
      <c r="R368" s="158"/>
      <c r="T368" s="159"/>
      <c r="U368" s="155"/>
      <c r="V368" s="155"/>
      <c r="W368" s="155"/>
      <c r="X368" s="155"/>
      <c r="Y368" s="155"/>
      <c r="Z368" s="155"/>
      <c r="AA368" s="160"/>
      <c r="AT368" s="161" t="s">
        <v>371</v>
      </c>
      <c r="AU368" s="161" t="s">
        <v>130</v>
      </c>
      <c r="AV368" s="10" t="s">
        <v>130</v>
      </c>
      <c r="AW368" s="10" t="s">
        <v>30</v>
      </c>
      <c r="AX368" s="10" t="s">
        <v>72</v>
      </c>
      <c r="AY368" s="161" t="s">
        <v>164</v>
      </c>
    </row>
    <row r="369" spans="2:65" s="10" customFormat="1" ht="25.5" customHeight="1">
      <c r="B369" s="154"/>
      <c r="C369" s="155"/>
      <c r="D369" s="155"/>
      <c r="E369" s="156" t="s">
        <v>5</v>
      </c>
      <c r="F369" s="253" t="s">
        <v>744</v>
      </c>
      <c r="G369" s="254"/>
      <c r="H369" s="254"/>
      <c r="I369" s="254"/>
      <c r="J369" s="155"/>
      <c r="K369" s="157">
        <v>204.78700000000001</v>
      </c>
      <c r="L369" s="155"/>
      <c r="M369" s="155"/>
      <c r="N369" s="155"/>
      <c r="O369" s="155"/>
      <c r="P369" s="155"/>
      <c r="Q369" s="155"/>
      <c r="R369" s="158"/>
      <c r="T369" s="159"/>
      <c r="U369" s="155"/>
      <c r="V369" s="155"/>
      <c r="W369" s="155"/>
      <c r="X369" s="155"/>
      <c r="Y369" s="155"/>
      <c r="Z369" s="155"/>
      <c r="AA369" s="160"/>
      <c r="AT369" s="161" t="s">
        <v>371</v>
      </c>
      <c r="AU369" s="161" t="s">
        <v>130</v>
      </c>
      <c r="AV369" s="10" t="s">
        <v>130</v>
      </c>
      <c r="AW369" s="10" t="s">
        <v>30</v>
      </c>
      <c r="AX369" s="10" t="s">
        <v>72</v>
      </c>
      <c r="AY369" s="161" t="s">
        <v>164</v>
      </c>
    </row>
    <row r="370" spans="2:65" s="10" customFormat="1" ht="16.5" customHeight="1">
      <c r="B370" s="154"/>
      <c r="C370" s="155"/>
      <c r="D370" s="155"/>
      <c r="E370" s="156" t="s">
        <v>5</v>
      </c>
      <c r="F370" s="253" t="s">
        <v>745</v>
      </c>
      <c r="G370" s="254"/>
      <c r="H370" s="254"/>
      <c r="I370" s="254"/>
      <c r="J370" s="155"/>
      <c r="K370" s="157">
        <v>55.555999999999997</v>
      </c>
      <c r="L370" s="155"/>
      <c r="M370" s="155"/>
      <c r="N370" s="155"/>
      <c r="O370" s="155"/>
      <c r="P370" s="155"/>
      <c r="Q370" s="155"/>
      <c r="R370" s="158"/>
      <c r="T370" s="159"/>
      <c r="U370" s="155"/>
      <c r="V370" s="155"/>
      <c r="W370" s="155"/>
      <c r="X370" s="155"/>
      <c r="Y370" s="155"/>
      <c r="Z370" s="155"/>
      <c r="AA370" s="160"/>
      <c r="AT370" s="161" t="s">
        <v>371</v>
      </c>
      <c r="AU370" s="161" t="s">
        <v>130</v>
      </c>
      <c r="AV370" s="10" t="s">
        <v>130</v>
      </c>
      <c r="AW370" s="10" t="s">
        <v>30</v>
      </c>
      <c r="AX370" s="10" t="s">
        <v>72</v>
      </c>
      <c r="AY370" s="161" t="s">
        <v>164</v>
      </c>
    </row>
    <row r="371" spans="2:65" s="10" customFormat="1" ht="25.5" customHeight="1">
      <c r="B371" s="154"/>
      <c r="C371" s="155"/>
      <c r="D371" s="155"/>
      <c r="E371" s="156" t="s">
        <v>5</v>
      </c>
      <c r="F371" s="253" t="s">
        <v>746</v>
      </c>
      <c r="G371" s="254"/>
      <c r="H371" s="254"/>
      <c r="I371" s="254"/>
      <c r="J371" s="155"/>
      <c r="K371" s="157">
        <v>10.388</v>
      </c>
      <c r="L371" s="155"/>
      <c r="M371" s="155"/>
      <c r="N371" s="155"/>
      <c r="O371" s="155"/>
      <c r="P371" s="155"/>
      <c r="Q371" s="155"/>
      <c r="R371" s="158"/>
      <c r="T371" s="159"/>
      <c r="U371" s="155"/>
      <c r="V371" s="155"/>
      <c r="W371" s="155"/>
      <c r="X371" s="155"/>
      <c r="Y371" s="155"/>
      <c r="Z371" s="155"/>
      <c r="AA371" s="160"/>
      <c r="AT371" s="161" t="s">
        <v>371</v>
      </c>
      <c r="AU371" s="161" t="s">
        <v>130</v>
      </c>
      <c r="AV371" s="10" t="s">
        <v>130</v>
      </c>
      <c r="AW371" s="10" t="s">
        <v>30</v>
      </c>
      <c r="AX371" s="10" t="s">
        <v>72</v>
      </c>
      <c r="AY371" s="161" t="s">
        <v>164</v>
      </c>
    </row>
    <row r="372" spans="2:65" s="10" customFormat="1" ht="25.5" customHeight="1">
      <c r="B372" s="154"/>
      <c r="C372" s="155"/>
      <c r="D372" s="155"/>
      <c r="E372" s="156" t="s">
        <v>5</v>
      </c>
      <c r="F372" s="253" t="s">
        <v>747</v>
      </c>
      <c r="G372" s="254"/>
      <c r="H372" s="254"/>
      <c r="I372" s="254"/>
      <c r="J372" s="155"/>
      <c r="K372" s="157">
        <v>58.76</v>
      </c>
      <c r="L372" s="155"/>
      <c r="M372" s="155"/>
      <c r="N372" s="155"/>
      <c r="O372" s="155"/>
      <c r="P372" s="155"/>
      <c r="Q372" s="155"/>
      <c r="R372" s="158"/>
      <c r="T372" s="159"/>
      <c r="U372" s="155"/>
      <c r="V372" s="155"/>
      <c r="W372" s="155"/>
      <c r="X372" s="155"/>
      <c r="Y372" s="155"/>
      <c r="Z372" s="155"/>
      <c r="AA372" s="160"/>
      <c r="AT372" s="161" t="s">
        <v>371</v>
      </c>
      <c r="AU372" s="161" t="s">
        <v>130</v>
      </c>
      <c r="AV372" s="10" t="s">
        <v>130</v>
      </c>
      <c r="AW372" s="10" t="s">
        <v>30</v>
      </c>
      <c r="AX372" s="10" t="s">
        <v>72</v>
      </c>
      <c r="AY372" s="161" t="s">
        <v>164</v>
      </c>
    </row>
    <row r="373" spans="2:65" s="10" customFormat="1" ht="25.5" customHeight="1">
      <c r="B373" s="154"/>
      <c r="C373" s="155"/>
      <c r="D373" s="155"/>
      <c r="E373" s="156" t="s">
        <v>5</v>
      </c>
      <c r="F373" s="253" t="s">
        <v>748</v>
      </c>
      <c r="G373" s="254"/>
      <c r="H373" s="254"/>
      <c r="I373" s="254"/>
      <c r="J373" s="155"/>
      <c r="K373" s="157">
        <v>264.42</v>
      </c>
      <c r="L373" s="155"/>
      <c r="M373" s="155"/>
      <c r="N373" s="155"/>
      <c r="O373" s="155"/>
      <c r="P373" s="155"/>
      <c r="Q373" s="155"/>
      <c r="R373" s="158"/>
      <c r="T373" s="159"/>
      <c r="U373" s="155"/>
      <c r="V373" s="155"/>
      <c r="W373" s="155"/>
      <c r="X373" s="155"/>
      <c r="Y373" s="155"/>
      <c r="Z373" s="155"/>
      <c r="AA373" s="160"/>
      <c r="AT373" s="161" t="s">
        <v>371</v>
      </c>
      <c r="AU373" s="161" t="s">
        <v>130</v>
      </c>
      <c r="AV373" s="10" t="s">
        <v>130</v>
      </c>
      <c r="AW373" s="10" t="s">
        <v>30</v>
      </c>
      <c r="AX373" s="10" t="s">
        <v>72</v>
      </c>
      <c r="AY373" s="161" t="s">
        <v>164</v>
      </c>
    </row>
    <row r="374" spans="2:65" s="10" customFormat="1" ht="25.5" customHeight="1">
      <c r="B374" s="154"/>
      <c r="C374" s="155"/>
      <c r="D374" s="155"/>
      <c r="E374" s="156" t="s">
        <v>5</v>
      </c>
      <c r="F374" s="253" t="s">
        <v>749</v>
      </c>
      <c r="G374" s="254"/>
      <c r="H374" s="254"/>
      <c r="I374" s="254"/>
      <c r="J374" s="155"/>
      <c r="K374" s="157">
        <v>637</v>
      </c>
      <c r="L374" s="155"/>
      <c r="M374" s="155"/>
      <c r="N374" s="155"/>
      <c r="O374" s="155"/>
      <c r="P374" s="155"/>
      <c r="Q374" s="155"/>
      <c r="R374" s="158"/>
      <c r="T374" s="159"/>
      <c r="U374" s="155"/>
      <c r="V374" s="155"/>
      <c r="W374" s="155"/>
      <c r="X374" s="155"/>
      <c r="Y374" s="155"/>
      <c r="Z374" s="155"/>
      <c r="AA374" s="160"/>
      <c r="AT374" s="161" t="s">
        <v>371</v>
      </c>
      <c r="AU374" s="161" t="s">
        <v>130</v>
      </c>
      <c r="AV374" s="10" t="s">
        <v>130</v>
      </c>
      <c r="AW374" s="10" t="s">
        <v>30</v>
      </c>
      <c r="AX374" s="10" t="s">
        <v>72</v>
      </c>
      <c r="AY374" s="161" t="s">
        <v>164</v>
      </c>
    </row>
    <row r="375" spans="2:65" s="11" customFormat="1" ht="16.5" customHeight="1">
      <c r="B375" s="162"/>
      <c r="C375" s="163"/>
      <c r="D375" s="163"/>
      <c r="E375" s="164" t="s">
        <v>5</v>
      </c>
      <c r="F375" s="255" t="s">
        <v>375</v>
      </c>
      <c r="G375" s="256"/>
      <c r="H375" s="256"/>
      <c r="I375" s="256"/>
      <c r="J375" s="163"/>
      <c r="K375" s="165">
        <v>1253.979</v>
      </c>
      <c r="L375" s="163"/>
      <c r="M375" s="163"/>
      <c r="N375" s="163"/>
      <c r="O375" s="163"/>
      <c r="P375" s="163"/>
      <c r="Q375" s="163"/>
      <c r="R375" s="166"/>
      <c r="T375" s="167"/>
      <c r="U375" s="163"/>
      <c r="V375" s="163"/>
      <c r="W375" s="163"/>
      <c r="X375" s="163"/>
      <c r="Y375" s="163"/>
      <c r="Z375" s="163"/>
      <c r="AA375" s="168"/>
      <c r="AT375" s="169" t="s">
        <v>371</v>
      </c>
      <c r="AU375" s="169" t="s">
        <v>130</v>
      </c>
      <c r="AV375" s="11" t="s">
        <v>163</v>
      </c>
      <c r="AW375" s="11" t="s">
        <v>30</v>
      </c>
      <c r="AX375" s="11" t="s">
        <v>80</v>
      </c>
      <c r="AY375" s="169" t="s">
        <v>164</v>
      </c>
    </row>
    <row r="376" spans="2:65" s="9" customFormat="1" ht="29.85" customHeight="1">
      <c r="B376" s="129"/>
      <c r="C376" s="130"/>
      <c r="D376" s="139" t="s">
        <v>364</v>
      </c>
      <c r="E376" s="139"/>
      <c r="F376" s="139"/>
      <c r="G376" s="139"/>
      <c r="H376" s="139"/>
      <c r="I376" s="139"/>
      <c r="J376" s="139"/>
      <c r="K376" s="139"/>
      <c r="L376" s="139"/>
      <c r="M376" s="139"/>
      <c r="N376" s="230">
        <f>BK376</f>
        <v>0</v>
      </c>
      <c r="O376" s="231"/>
      <c r="P376" s="231"/>
      <c r="Q376" s="231"/>
      <c r="R376" s="132"/>
      <c r="T376" s="133"/>
      <c r="U376" s="130"/>
      <c r="V376" s="130"/>
      <c r="W376" s="134">
        <f>W377</f>
        <v>751.16568500000005</v>
      </c>
      <c r="X376" s="130"/>
      <c r="Y376" s="134">
        <f>Y377</f>
        <v>0</v>
      </c>
      <c r="Z376" s="130"/>
      <c r="AA376" s="135">
        <f>AA377</f>
        <v>0</v>
      </c>
      <c r="AR376" s="136" t="s">
        <v>80</v>
      </c>
      <c r="AT376" s="137" t="s">
        <v>71</v>
      </c>
      <c r="AU376" s="137" t="s">
        <v>80</v>
      </c>
      <c r="AY376" s="136" t="s">
        <v>164</v>
      </c>
      <c r="BK376" s="138">
        <f>BK377</f>
        <v>0</v>
      </c>
    </row>
    <row r="377" spans="2:65" s="1" customFormat="1" ht="25.5" customHeight="1">
      <c r="B377" s="140"/>
      <c r="C377" s="141" t="s">
        <v>754</v>
      </c>
      <c r="D377" s="141" t="s">
        <v>165</v>
      </c>
      <c r="E377" s="142" t="s">
        <v>755</v>
      </c>
      <c r="F377" s="224" t="s">
        <v>756</v>
      </c>
      <c r="G377" s="224"/>
      <c r="H377" s="224"/>
      <c r="I377" s="224"/>
      <c r="J377" s="143" t="s">
        <v>511</v>
      </c>
      <c r="K377" s="144">
        <v>1892.105</v>
      </c>
      <c r="L377" s="225">
        <v>0</v>
      </c>
      <c r="M377" s="225"/>
      <c r="N377" s="225">
        <f>ROUND(L377*K377,2)</f>
        <v>0</v>
      </c>
      <c r="O377" s="225"/>
      <c r="P377" s="225"/>
      <c r="Q377" s="225"/>
      <c r="R377" s="145"/>
      <c r="T377" s="146" t="s">
        <v>5</v>
      </c>
      <c r="U377" s="151" t="s">
        <v>37</v>
      </c>
      <c r="V377" s="152">
        <v>0.39700000000000002</v>
      </c>
      <c r="W377" s="152">
        <f>V377*K377</f>
        <v>751.16568500000005</v>
      </c>
      <c r="X377" s="152">
        <v>0</v>
      </c>
      <c r="Y377" s="152">
        <f>X377*K377</f>
        <v>0</v>
      </c>
      <c r="Z377" s="152">
        <v>0</v>
      </c>
      <c r="AA377" s="153">
        <f>Z377*K377</f>
        <v>0</v>
      </c>
      <c r="AR377" s="21" t="s">
        <v>163</v>
      </c>
      <c r="AT377" s="21" t="s">
        <v>165</v>
      </c>
      <c r="AU377" s="21" t="s">
        <v>130</v>
      </c>
      <c r="AY377" s="21" t="s">
        <v>164</v>
      </c>
      <c r="BE377" s="149">
        <f>IF(U377="základní",N377,0)</f>
        <v>0</v>
      </c>
      <c r="BF377" s="149">
        <f>IF(U377="snížená",N377,0)</f>
        <v>0</v>
      </c>
      <c r="BG377" s="149">
        <f>IF(U377="zákl. přenesená",N377,0)</f>
        <v>0</v>
      </c>
      <c r="BH377" s="149">
        <f>IF(U377="sníž. přenesená",N377,0)</f>
        <v>0</v>
      </c>
      <c r="BI377" s="149">
        <f>IF(U377="nulová",N377,0)</f>
        <v>0</v>
      </c>
      <c r="BJ377" s="21" t="s">
        <v>80</v>
      </c>
      <c r="BK377" s="149">
        <f>ROUND(L377*K377,2)</f>
        <v>0</v>
      </c>
      <c r="BL377" s="21" t="s">
        <v>163</v>
      </c>
      <c r="BM377" s="21" t="s">
        <v>757</v>
      </c>
    </row>
    <row r="378" spans="2:65" s="1" customFormat="1" ht="6.95" customHeight="1">
      <c r="B378" s="58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60"/>
    </row>
  </sheetData>
  <mergeCells count="47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F121:I121"/>
    <mergeCell ref="F122:I122"/>
    <mergeCell ref="F123:I123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F177:I177"/>
    <mergeCell ref="L177:M177"/>
    <mergeCell ref="N177:Q177"/>
    <mergeCell ref="F178:I178"/>
    <mergeCell ref="F180:I180"/>
    <mergeCell ref="L180:M180"/>
    <mergeCell ref="N180:Q180"/>
    <mergeCell ref="F181:I181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97:I197"/>
    <mergeCell ref="F198:I198"/>
    <mergeCell ref="F199:I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4:I214"/>
    <mergeCell ref="F215:I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F227:I227"/>
    <mergeCell ref="L227:M227"/>
    <mergeCell ref="N227:Q227"/>
    <mergeCell ref="F228:I228"/>
    <mergeCell ref="F229:I229"/>
    <mergeCell ref="L229:M229"/>
    <mergeCell ref="N229:Q229"/>
    <mergeCell ref="F230:I230"/>
    <mergeCell ref="F231:I231"/>
    <mergeCell ref="F232:I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F248:I248"/>
    <mergeCell ref="F249:I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54:I254"/>
    <mergeCell ref="L254:M254"/>
    <mergeCell ref="N254:Q254"/>
    <mergeCell ref="F255:I255"/>
    <mergeCell ref="F256:I256"/>
    <mergeCell ref="L256:M256"/>
    <mergeCell ref="N256:Q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L263:M263"/>
    <mergeCell ref="N263:Q263"/>
    <mergeCell ref="F264:I264"/>
    <mergeCell ref="F265:I265"/>
    <mergeCell ref="F266:I266"/>
    <mergeCell ref="F267:I267"/>
    <mergeCell ref="F268:I268"/>
    <mergeCell ref="F269:I269"/>
    <mergeCell ref="L269:M269"/>
    <mergeCell ref="N269:Q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L275:M275"/>
    <mergeCell ref="N275:Q275"/>
    <mergeCell ref="F276:I276"/>
    <mergeCell ref="F277:I277"/>
    <mergeCell ref="F278:I278"/>
    <mergeCell ref="F279:I279"/>
    <mergeCell ref="F280:I280"/>
    <mergeCell ref="L280:M280"/>
    <mergeCell ref="N280:Q280"/>
    <mergeCell ref="F281:I281"/>
    <mergeCell ref="F282:I282"/>
    <mergeCell ref="F283:I283"/>
    <mergeCell ref="F284:I284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F295:I295"/>
    <mergeCell ref="F296:I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F301:I301"/>
    <mergeCell ref="L301:M301"/>
    <mergeCell ref="N301:Q301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306:I306"/>
    <mergeCell ref="F307:I307"/>
    <mergeCell ref="F308:I308"/>
    <mergeCell ref="F309:I309"/>
    <mergeCell ref="F310:I310"/>
    <mergeCell ref="L310:M310"/>
    <mergeCell ref="N310:Q310"/>
    <mergeCell ref="F311:I311"/>
    <mergeCell ref="F312:I312"/>
    <mergeCell ref="F313:I313"/>
    <mergeCell ref="F314:I314"/>
    <mergeCell ref="L314:M314"/>
    <mergeCell ref="N314:Q314"/>
    <mergeCell ref="F315:I315"/>
    <mergeCell ref="F316:I316"/>
    <mergeCell ref="L316:M316"/>
    <mergeCell ref="N316:Q316"/>
    <mergeCell ref="F317:I317"/>
    <mergeCell ref="F318:I318"/>
    <mergeCell ref="F319:I319"/>
    <mergeCell ref="F320:I320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F326:I326"/>
    <mergeCell ref="F327:I327"/>
    <mergeCell ref="F328:I328"/>
    <mergeCell ref="F329:I329"/>
    <mergeCell ref="F330:I330"/>
    <mergeCell ref="L330:M330"/>
    <mergeCell ref="N330:Q330"/>
    <mergeCell ref="F331:I331"/>
    <mergeCell ref="F332:I332"/>
    <mergeCell ref="F333:I333"/>
    <mergeCell ref="F334:I334"/>
    <mergeCell ref="F335:I335"/>
    <mergeCell ref="F336:I336"/>
    <mergeCell ref="L336:M336"/>
    <mergeCell ref="N336:Q336"/>
    <mergeCell ref="F337:I337"/>
    <mergeCell ref="F338:I338"/>
    <mergeCell ref="L338:M338"/>
    <mergeCell ref="N338:Q338"/>
    <mergeCell ref="F339:I339"/>
    <mergeCell ref="F340:I340"/>
    <mergeCell ref="F341:I341"/>
    <mergeCell ref="F342:I342"/>
    <mergeCell ref="L342:M342"/>
    <mergeCell ref="N342:Q342"/>
    <mergeCell ref="F343:I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F350:I350"/>
    <mergeCell ref="L350:M350"/>
    <mergeCell ref="N350:Q350"/>
    <mergeCell ref="F351:I351"/>
    <mergeCell ref="F352:I352"/>
    <mergeCell ref="F353:I353"/>
    <mergeCell ref="F354:I354"/>
    <mergeCell ref="L354:M354"/>
    <mergeCell ref="N354:Q354"/>
    <mergeCell ref="F368:I368"/>
    <mergeCell ref="F369:I369"/>
    <mergeCell ref="F370:I370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H1:K1"/>
    <mergeCell ref="S2:AC2"/>
    <mergeCell ref="F371:I371"/>
    <mergeCell ref="F372:I372"/>
    <mergeCell ref="F373:I373"/>
    <mergeCell ref="F374:I374"/>
    <mergeCell ref="F375:I375"/>
    <mergeCell ref="F377:I377"/>
    <mergeCell ref="L377:M377"/>
    <mergeCell ref="N377:Q377"/>
    <mergeCell ref="N116:Q116"/>
    <mergeCell ref="N117:Q117"/>
    <mergeCell ref="N118:Q118"/>
    <mergeCell ref="N179:Q179"/>
    <mergeCell ref="N182:Q182"/>
    <mergeCell ref="N239:Q239"/>
    <mergeCell ref="N321:Q321"/>
    <mergeCell ref="N376:Q376"/>
    <mergeCell ref="F364:I364"/>
    <mergeCell ref="F365:I365"/>
    <mergeCell ref="L365:M365"/>
    <mergeCell ref="N365:Q365"/>
    <mergeCell ref="F366:I366"/>
    <mergeCell ref="F367:I367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0"/>
  <sheetViews>
    <sheetView showGridLines="0" workbookViewId="0">
      <pane ySplit="1" topLeftCell="A217" activePane="bottomLeft" state="frozen"/>
      <selection pane="bottomLeft" activeCell="M233" sqref="M23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87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758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N96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ROUND((SUM(BE96:BE97)+SUM(BE115:BE229)), 2)</f>
        <v>0</v>
      </c>
      <c r="I32" s="236"/>
      <c r="J32" s="236"/>
      <c r="K32" s="35"/>
      <c r="L32" s="35"/>
      <c r="M32" s="249">
        <f>ROUND(ROUND((SUM(BE96:BE97)+SUM(BE115:BE229)),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ROUND((SUM(BF96:BF97)+SUM(BF115:BF229)), 2)</f>
        <v>0</v>
      </c>
      <c r="I33" s="236"/>
      <c r="J33" s="236"/>
      <c r="K33" s="35"/>
      <c r="L33" s="35"/>
      <c r="M33" s="249">
        <f>ROUND(ROUND((SUM(BF96:BF97)+SUM(BF115:BF229)),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ROUND((SUM(BG96:BG97)+SUM(BG115:BG229)),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ROUND((SUM(BH96:BH97)+SUM(BH115:BH229)),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ROUND((SUM(BI96:BI97)+SUM(BI115:BI229)),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>301 - SO 301 - Kanalizační přípojka technologické šachty fontány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N115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759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N116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760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N117</f>
        <v>0</v>
      </c>
      <c r="O90" s="244"/>
      <c r="P90" s="244"/>
      <c r="Q90" s="244"/>
      <c r="R90" s="119"/>
    </row>
    <row r="91" spans="2:47" s="7" customFormat="1" ht="19.899999999999999" customHeight="1">
      <c r="B91" s="116"/>
      <c r="C91" s="117"/>
      <c r="D91" s="118" t="s">
        <v>761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3">
        <f>N169</f>
        <v>0</v>
      </c>
      <c r="O91" s="244"/>
      <c r="P91" s="244"/>
      <c r="Q91" s="244"/>
      <c r="R91" s="119"/>
    </row>
    <row r="92" spans="2:47" s="7" customFormat="1" ht="19.899999999999999" customHeight="1">
      <c r="B92" s="116"/>
      <c r="C92" s="117"/>
      <c r="D92" s="118" t="s">
        <v>762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3">
        <f>N172</f>
        <v>0</v>
      </c>
      <c r="O92" s="244"/>
      <c r="P92" s="244"/>
      <c r="Q92" s="244"/>
      <c r="R92" s="119"/>
    </row>
    <row r="93" spans="2:47" s="7" customFormat="1" ht="19.899999999999999" customHeight="1">
      <c r="B93" s="116"/>
      <c r="C93" s="117"/>
      <c r="D93" s="118" t="s">
        <v>763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3">
        <f>N185</f>
        <v>0</v>
      </c>
      <c r="O93" s="244"/>
      <c r="P93" s="244"/>
      <c r="Q93" s="244"/>
      <c r="R93" s="119"/>
    </row>
    <row r="94" spans="2:47" s="7" customFormat="1" ht="19.899999999999999" customHeight="1">
      <c r="B94" s="116"/>
      <c r="C94" s="117"/>
      <c r="D94" s="118" t="s">
        <v>764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3">
        <f>N228</f>
        <v>0</v>
      </c>
      <c r="O94" s="244"/>
      <c r="P94" s="244"/>
      <c r="Q94" s="244"/>
      <c r="R94" s="119"/>
    </row>
    <row r="95" spans="2:47" s="1" customFormat="1" ht="21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11" t="s">
        <v>148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245">
        <v>0</v>
      </c>
      <c r="O96" s="246"/>
      <c r="P96" s="246"/>
      <c r="Q96" s="246"/>
      <c r="R96" s="36"/>
      <c r="T96" s="120"/>
      <c r="U96" s="121" t="s">
        <v>36</v>
      </c>
    </row>
    <row r="97" spans="2:18" s="1" customFormat="1" ht="18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18" s="1" customFormat="1" ht="29.25" customHeight="1">
      <c r="B98" s="34"/>
      <c r="C98" s="102" t="s">
        <v>124</v>
      </c>
      <c r="D98" s="103"/>
      <c r="E98" s="103"/>
      <c r="F98" s="103"/>
      <c r="G98" s="103"/>
      <c r="H98" s="103"/>
      <c r="I98" s="103"/>
      <c r="J98" s="103"/>
      <c r="K98" s="103"/>
      <c r="L98" s="188">
        <f>ROUND(SUM(N88+N96),2)</f>
        <v>0</v>
      </c>
      <c r="M98" s="188"/>
      <c r="N98" s="188"/>
      <c r="O98" s="188"/>
      <c r="P98" s="188"/>
      <c r="Q98" s="188"/>
      <c r="R98" s="36"/>
    </row>
    <row r="99" spans="2:18" s="1" customFormat="1" ht="6.95" customHeight="1">
      <c r="B99" s="58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</row>
    <row r="103" spans="2:18" s="1" customFormat="1" ht="6.95" customHeight="1"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3"/>
    </row>
    <row r="104" spans="2:18" s="1" customFormat="1" ht="36.950000000000003" customHeight="1">
      <c r="B104" s="34"/>
      <c r="C104" s="205" t="s">
        <v>149</v>
      </c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36"/>
    </row>
    <row r="105" spans="2:18" s="1" customFormat="1" ht="6.9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18" s="1" customFormat="1" ht="30" customHeight="1">
      <c r="B106" s="34"/>
      <c r="C106" s="31" t="s">
        <v>17</v>
      </c>
      <c r="D106" s="35"/>
      <c r="E106" s="35"/>
      <c r="F106" s="237" t="str">
        <f>F6</f>
        <v>JIžní předpolí Písecké brány Komplet</v>
      </c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35"/>
      <c r="R106" s="36"/>
    </row>
    <row r="107" spans="2:18" s="1" customFormat="1" ht="36.950000000000003" customHeight="1">
      <c r="B107" s="34"/>
      <c r="C107" s="68" t="s">
        <v>132</v>
      </c>
      <c r="D107" s="35"/>
      <c r="E107" s="35"/>
      <c r="F107" s="207" t="str">
        <f>F7</f>
        <v>301 - SO 301 - Kanalizační přípojka technologické šachty fontány</v>
      </c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35"/>
      <c r="R107" s="36"/>
    </row>
    <row r="108" spans="2:18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1" customFormat="1" ht="18" customHeight="1">
      <c r="B109" s="34"/>
      <c r="C109" s="31" t="s">
        <v>21</v>
      </c>
      <c r="D109" s="35"/>
      <c r="E109" s="35"/>
      <c r="F109" s="29" t="str">
        <f>F9</f>
        <v xml:space="preserve"> </v>
      </c>
      <c r="G109" s="35"/>
      <c r="H109" s="35"/>
      <c r="I109" s="35"/>
      <c r="J109" s="35"/>
      <c r="K109" s="31" t="s">
        <v>23</v>
      </c>
      <c r="L109" s="35"/>
      <c r="M109" s="239" t="str">
        <f>IF(O9="","",O9)</f>
        <v>1.9.2017</v>
      </c>
      <c r="N109" s="239"/>
      <c r="O109" s="239"/>
      <c r="P109" s="239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5">
      <c r="B111" s="34"/>
      <c r="C111" s="31" t="s">
        <v>25</v>
      </c>
      <c r="D111" s="35"/>
      <c r="E111" s="35"/>
      <c r="F111" s="29" t="str">
        <f>E12</f>
        <v xml:space="preserve"> </v>
      </c>
      <c r="G111" s="35"/>
      <c r="H111" s="35"/>
      <c r="I111" s="35"/>
      <c r="J111" s="35"/>
      <c r="K111" s="31" t="s">
        <v>29</v>
      </c>
      <c r="L111" s="35"/>
      <c r="M111" s="218" t="str">
        <f>E18</f>
        <v xml:space="preserve"> </v>
      </c>
      <c r="N111" s="218"/>
      <c r="O111" s="218"/>
      <c r="P111" s="218"/>
      <c r="Q111" s="218"/>
      <c r="R111" s="36"/>
    </row>
    <row r="112" spans="2:18" s="1" customFormat="1" ht="14.45" customHeight="1">
      <c r="B112" s="34"/>
      <c r="C112" s="31" t="s">
        <v>28</v>
      </c>
      <c r="D112" s="35"/>
      <c r="E112" s="35"/>
      <c r="F112" s="29" t="str">
        <f>IF(E15="","",E15)</f>
        <v xml:space="preserve"> </v>
      </c>
      <c r="G112" s="35"/>
      <c r="H112" s="35"/>
      <c r="I112" s="35"/>
      <c r="J112" s="35"/>
      <c r="K112" s="31" t="s">
        <v>31</v>
      </c>
      <c r="L112" s="35"/>
      <c r="M112" s="218" t="str">
        <f>E21</f>
        <v xml:space="preserve"> </v>
      </c>
      <c r="N112" s="218"/>
      <c r="O112" s="218"/>
      <c r="P112" s="218"/>
      <c r="Q112" s="218"/>
      <c r="R112" s="36"/>
    </row>
    <row r="113" spans="2:65" s="1" customFormat="1" ht="10.3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8" customFormat="1" ht="29.25" customHeight="1">
      <c r="B114" s="122"/>
      <c r="C114" s="123" t="s">
        <v>150</v>
      </c>
      <c r="D114" s="124" t="s">
        <v>151</v>
      </c>
      <c r="E114" s="124" t="s">
        <v>54</v>
      </c>
      <c r="F114" s="240" t="s">
        <v>152</v>
      </c>
      <c r="G114" s="240"/>
      <c r="H114" s="240"/>
      <c r="I114" s="240"/>
      <c r="J114" s="124" t="s">
        <v>153</v>
      </c>
      <c r="K114" s="124" t="s">
        <v>154</v>
      </c>
      <c r="L114" s="240" t="s">
        <v>155</v>
      </c>
      <c r="M114" s="240"/>
      <c r="N114" s="240" t="s">
        <v>138</v>
      </c>
      <c r="O114" s="240"/>
      <c r="P114" s="240"/>
      <c r="Q114" s="241"/>
      <c r="R114" s="125"/>
      <c r="T114" s="75" t="s">
        <v>156</v>
      </c>
      <c r="U114" s="76" t="s">
        <v>36</v>
      </c>
      <c r="V114" s="76" t="s">
        <v>157</v>
      </c>
      <c r="W114" s="76" t="s">
        <v>158</v>
      </c>
      <c r="X114" s="76" t="s">
        <v>159</v>
      </c>
      <c r="Y114" s="76" t="s">
        <v>160</v>
      </c>
      <c r="Z114" s="76" t="s">
        <v>161</v>
      </c>
      <c r="AA114" s="77" t="s">
        <v>162</v>
      </c>
    </row>
    <row r="115" spans="2:65" s="1" customFormat="1" ht="29.25" customHeight="1">
      <c r="B115" s="34"/>
      <c r="C115" s="79" t="s">
        <v>134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226">
        <f>BK115</f>
        <v>0</v>
      </c>
      <c r="O115" s="227"/>
      <c r="P115" s="227"/>
      <c r="Q115" s="227"/>
      <c r="R115" s="36"/>
      <c r="T115" s="78"/>
      <c r="U115" s="50"/>
      <c r="V115" s="50"/>
      <c r="W115" s="126">
        <f>W116</f>
        <v>555.02595299999984</v>
      </c>
      <c r="X115" s="50"/>
      <c r="Y115" s="126">
        <f>Y116</f>
        <v>16.913851830000002</v>
      </c>
      <c r="Z115" s="50"/>
      <c r="AA115" s="127">
        <f>AA116</f>
        <v>0</v>
      </c>
      <c r="AT115" s="21" t="s">
        <v>71</v>
      </c>
      <c r="AU115" s="21" t="s">
        <v>140</v>
      </c>
      <c r="BK115" s="128">
        <f>BK116</f>
        <v>0</v>
      </c>
    </row>
    <row r="116" spans="2:65" s="9" customFormat="1" ht="37.35" customHeight="1">
      <c r="B116" s="129"/>
      <c r="C116" s="130"/>
      <c r="D116" s="131" t="s">
        <v>759</v>
      </c>
      <c r="E116" s="131"/>
      <c r="F116" s="131"/>
      <c r="G116" s="131"/>
      <c r="H116" s="131"/>
      <c r="I116" s="131"/>
      <c r="J116" s="131"/>
      <c r="K116" s="131"/>
      <c r="L116" s="131"/>
      <c r="M116" s="131"/>
      <c r="N116" s="228">
        <f>BK116</f>
        <v>0</v>
      </c>
      <c r="O116" s="229"/>
      <c r="P116" s="229"/>
      <c r="Q116" s="229"/>
      <c r="R116" s="132"/>
      <c r="T116" s="133"/>
      <c r="U116" s="130"/>
      <c r="V116" s="130"/>
      <c r="W116" s="134">
        <f>W117+W169+W172+W185+W228</f>
        <v>555.02595299999984</v>
      </c>
      <c r="X116" s="130"/>
      <c r="Y116" s="134">
        <f>Y117+Y169+Y172+Y185+Y228</f>
        <v>16.913851830000002</v>
      </c>
      <c r="Z116" s="130"/>
      <c r="AA116" s="135">
        <f>AA117+AA169+AA172+AA185+AA228</f>
        <v>0</v>
      </c>
      <c r="AR116" s="136" t="s">
        <v>80</v>
      </c>
      <c r="AT116" s="137" t="s">
        <v>71</v>
      </c>
      <c r="AU116" s="137" t="s">
        <v>72</v>
      </c>
      <c r="AY116" s="136" t="s">
        <v>164</v>
      </c>
      <c r="BK116" s="138">
        <f>BK117+BK169+BK172+BK185+BK228</f>
        <v>0</v>
      </c>
    </row>
    <row r="117" spans="2:65" s="9" customFormat="1" ht="19.899999999999999" customHeight="1">
      <c r="B117" s="129"/>
      <c r="C117" s="130"/>
      <c r="D117" s="139" t="s">
        <v>760</v>
      </c>
      <c r="E117" s="139"/>
      <c r="F117" s="139"/>
      <c r="G117" s="139"/>
      <c r="H117" s="139"/>
      <c r="I117" s="139"/>
      <c r="J117" s="139"/>
      <c r="K117" s="139"/>
      <c r="L117" s="139"/>
      <c r="M117" s="139"/>
      <c r="N117" s="230">
        <f>BK117</f>
        <v>0</v>
      </c>
      <c r="O117" s="231"/>
      <c r="P117" s="231"/>
      <c r="Q117" s="231"/>
      <c r="R117" s="132"/>
      <c r="T117" s="133"/>
      <c r="U117" s="130"/>
      <c r="V117" s="130"/>
      <c r="W117" s="134">
        <f>SUM(W118:W168)</f>
        <v>459.07664599999993</v>
      </c>
      <c r="X117" s="130"/>
      <c r="Y117" s="134">
        <f>SUM(Y118:Y168)</f>
        <v>0.25480439999999999</v>
      </c>
      <c r="Z117" s="130"/>
      <c r="AA117" s="135">
        <f>SUM(AA118:AA168)</f>
        <v>0</v>
      </c>
      <c r="AR117" s="136" t="s">
        <v>80</v>
      </c>
      <c r="AT117" s="137" t="s">
        <v>71</v>
      </c>
      <c r="AU117" s="137" t="s">
        <v>80</v>
      </c>
      <c r="AY117" s="136" t="s">
        <v>164</v>
      </c>
      <c r="BK117" s="138">
        <f>SUM(BK118:BK168)</f>
        <v>0</v>
      </c>
    </row>
    <row r="118" spans="2:65" s="1" customFormat="1" ht="25.5" customHeight="1">
      <c r="B118" s="140"/>
      <c r="C118" s="141" t="s">
        <v>80</v>
      </c>
      <c r="D118" s="141" t="s">
        <v>165</v>
      </c>
      <c r="E118" s="142" t="s">
        <v>765</v>
      </c>
      <c r="F118" s="224" t="s">
        <v>766</v>
      </c>
      <c r="G118" s="224"/>
      <c r="H118" s="224"/>
      <c r="I118" s="224"/>
      <c r="J118" s="143" t="s">
        <v>767</v>
      </c>
      <c r="K118" s="144">
        <v>72</v>
      </c>
      <c r="L118" s="225">
        <v>0</v>
      </c>
      <c r="M118" s="225"/>
      <c r="N118" s="225">
        <f>ROUND(L118*K118,2)</f>
        <v>0</v>
      </c>
      <c r="O118" s="225"/>
      <c r="P118" s="225"/>
      <c r="Q118" s="225"/>
      <c r="R118" s="145"/>
      <c r="T118" s="146" t="s">
        <v>5</v>
      </c>
      <c r="U118" s="43" t="s">
        <v>37</v>
      </c>
      <c r="V118" s="147">
        <v>0.2</v>
      </c>
      <c r="W118" s="147">
        <f>V118*K118</f>
        <v>14.4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1" t="s">
        <v>163</v>
      </c>
      <c r="AT118" s="21" t="s">
        <v>165</v>
      </c>
      <c r="AU118" s="21" t="s">
        <v>130</v>
      </c>
      <c r="AY118" s="21" t="s">
        <v>164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1" t="s">
        <v>80</v>
      </c>
      <c r="BK118" s="149">
        <f>ROUND(L118*K118,2)</f>
        <v>0</v>
      </c>
      <c r="BL118" s="21" t="s">
        <v>163</v>
      </c>
      <c r="BM118" s="21" t="s">
        <v>768</v>
      </c>
    </row>
    <row r="119" spans="2:65" s="10" customFormat="1" ht="16.5" customHeight="1">
      <c r="B119" s="154"/>
      <c r="C119" s="155"/>
      <c r="D119" s="155"/>
      <c r="E119" s="156" t="s">
        <v>5</v>
      </c>
      <c r="F119" s="257" t="s">
        <v>769</v>
      </c>
      <c r="G119" s="258"/>
      <c r="H119" s="258"/>
      <c r="I119" s="258"/>
      <c r="J119" s="155"/>
      <c r="K119" s="157">
        <v>72</v>
      </c>
      <c r="L119" s="155"/>
      <c r="M119" s="155"/>
      <c r="N119" s="155"/>
      <c r="O119" s="155"/>
      <c r="P119" s="155"/>
      <c r="Q119" s="155"/>
      <c r="R119" s="158"/>
      <c r="T119" s="159"/>
      <c r="U119" s="155"/>
      <c r="V119" s="155"/>
      <c r="W119" s="155"/>
      <c r="X119" s="155"/>
      <c r="Y119" s="155"/>
      <c r="Z119" s="155"/>
      <c r="AA119" s="160"/>
      <c r="AT119" s="161" t="s">
        <v>371</v>
      </c>
      <c r="AU119" s="161" t="s">
        <v>130</v>
      </c>
      <c r="AV119" s="10" t="s">
        <v>130</v>
      </c>
      <c r="AW119" s="10" t="s">
        <v>30</v>
      </c>
      <c r="AX119" s="10" t="s">
        <v>72</v>
      </c>
      <c r="AY119" s="161" t="s">
        <v>164</v>
      </c>
    </row>
    <row r="120" spans="2:65" s="11" customFormat="1" ht="16.5" customHeight="1">
      <c r="B120" s="162"/>
      <c r="C120" s="163"/>
      <c r="D120" s="163"/>
      <c r="E120" s="164" t="s">
        <v>5</v>
      </c>
      <c r="F120" s="255" t="s">
        <v>375</v>
      </c>
      <c r="G120" s="256"/>
      <c r="H120" s="256"/>
      <c r="I120" s="256"/>
      <c r="J120" s="163"/>
      <c r="K120" s="165">
        <v>72</v>
      </c>
      <c r="L120" s="163"/>
      <c r="M120" s="163"/>
      <c r="N120" s="163"/>
      <c r="O120" s="163"/>
      <c r="P120" s="163"/>
      <c r="Q120" s="163"/>
      <c r="R120" s="166"/>
      <c r="T120" s="167"/>
      <c r="U120" s="163"/>
      <c r="V120" s="163"/>
      <c r="W120" s="163"/>
      <c r="X120" s="163"/>
      <c r="Y120" s="163"/>
      <c r="Z120" s="163"/>
      <c r="AA120" s="168"/>
      <c r="AT120" s="169" t="s">
        <v>371</v>
      </c>
      <c r="AU120" s="169" t="s">
        <v>130</v>
      </c>
      <c r="AV120" s="11" t="s">
        <v>163</v>
      </c>
      <c r="AW120" s="11" t="s">
        <v>30</v>
      </c>
      <c r="AX120" s="11" t="s">
        <v>80</v>
      </c>
      <c r="AY120" s="169" t="s">
        <v>164</v>
      </c>
    </row>
    <row r="121" spans="2:65" s="1" customFormat="1" ht="25.5" customHeight="1">
      <c r="B121" s="140"/>
      <c r="C121" s="141" t="s">
        <v>130</v>
      </c>
      <c r="D121" s="141" t="s">
        <v>165</v>
      </c>
      <c r="E121" s="142" t="s">
        <v>770</v>
      </c>
      <c r="F121" s="224" t="s">
        <v>771</v>
      </c>
      <c r="G121" s="224"/>
      <c r="H121" s="224"/>
      <c r="I121" s="224"/>
      <c r="J121" s="143" t="s">
        <v>772</v>
      </c>
      <c r="K121" s="144">
        <v>3</v>
      </c>
      <c r="L121" s="225">
        <v>0</v>
      </c>
      <c r="M121" s="225"/>
      <c r="N121" s="225">
        <f>ROUND(L121*K121,2)</f>
        <v>0</v>
      </c>
      <c r="O121" s="225"/>
      <c r="P121" s="225"/>
      <c r="Q121" s="225"/>
      <c r="R121" s="145"/>
      <c r="T121" s="146" t="s">
        <v>5</v>
      </c>
      <c r="U121" s="43" t="s">
        <v>37</v>
      </c>
      <c r="V121" s="147">
        <v>0</v>
      </c>
      <c r="W121" s="147">
        <f>V121*K121</f>
        <v>0</v>
      </c>
      <c r="X121" s="147">
        <v>0</v>
      </c>
      <c r="Y121" s="147">
        <f>X121*K121</f>
        <v>0</v>
      </c>
      <c r="Z121" s="147">
        <v>0</v>
      </c>
      <c r="AA121" s="148">
        <f>Z121*K121</f>
        <v>0</v>
      </c>
      <c r="AR121" s="21" t="s">
        <v>163</v>
      </c>
      <c r="AT121" s="21" t="s">
        <v>165</v>
      </c>
      <c r="AU121" s="21" t="s">
        <v>130</v>
      </c>
      <c r="AY121" s="21" t="s">
        <v>164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1" t="s">
        <v>80</v>
      </c>
      <c r="BK121" s="149">
        <f>ROUND(L121*K121,2)</f>
        <v>0</v>
      </c>
      <c r="BL121" s="21" t="s">
        <v>163</v>
      </c>
      <c r="BM121" s="21" t="s">
        <v>773</v>
      </c>
    </row>
    <row r="122" spans="2:65" s="1" customFormat="1" ht="25.5" customHeight="1">
      <c r="B122" s="140"/>
      <c r="C122" s="141" t="s">
        <v>365</v>
      </c>
      <c r="D122" s="141" t="s">
        <v>165</v>
      </c>
      <c r="E122" s="142" t="s">
        <v>774</v>
      </c>
      <c r="F122" s="224" t="s">
        <v>775</v>
      </c>
      <c r="G122" s="224"/>
      <c r="H122" s="224"/>
      <c r="I122" s="224"/>
      <c r="J122" s="143" t="s">
        <v>409</v>
      </c>
      <c r="K122" s="144">
        <v>1.1499999999999999</v>
      </c>
      <c r="L122" s="225">
        <v>0</v>
      </c>
      <c r="M122" s="225"/>
      <c r="N122" s="225">
        <f>ROUND(L122*K122,2)</f>
        <v>0</v>
      </c>
      <c r="O122" s="225"/>
      <c r="P122" s="225"/>
      <c r="Q122" s="225"/>
      <c r="R122" s="145"/>
      <c r="T122" s="146" t="s">
        <v>5</v>
      </c>
      <c r="U122" s="43" t="s">
        <v>37</v>
      </c>
      <c r="V122" s="147">
        <v>0.70299999999999996</v>
      </c>
      <c r="W122" s="147">
        <f>V122*K122</f>
        <v>0.80844999999999989</v>
      </c>
      <c r="X122" s="147">
        <v>8.6800000000000002E-3</v>
      </c>
      <c r="Y122" s="147">
        <f>X122*K122</f>
        <v>9.9819999999999996E-3</v>
      </c>
      <c r="Z122" s="147">
        <v>0</v>
      </c>
      <c r="AA122" s="148">
        <f>Z122*K122</f>
        <v>0</v>
      </c>
      <c r="AR122" s="21" t="s">
        <v>163</v>
      </c>
      <c r="AT122" s="21" t="s">
        <v>165</v>
      </c>
      <c r="AU122" s="21" t="s">
        <v>130</v>
      </c>
      <c r="AY122" s="21" t="s">
        <v>164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1" t="s">
        <v>80</v>
      </c>
      <c r="BK122" s="149">
        <f>ROUND(L122*K122,2)</f>
        <v>0</v>
      </c>
      <c r="BL122" s="21" t="s">
        <v>163</v>
      </c>
      <c r="BM122" s="21" t="s">
        <v>776</v>
      </c>
    </row>
    <row r="123" spans="2:65" s="10" customFormat="1" ht="16.5" customHeight="1">
      <c r="B123" s="154"/>
      <c r="C123" s="155"/>
      <c r="D123" s="155"/>
      <c r="E123" s="156" t="s">
        <v>5</v>
      </c>
      <c r="F123" s="257" t="s">
        <v>777</v>
      </c>
      <c r="G123" s="258"/>
      <c r="H123" s="258"/>
      <c r="I123" s="258"/>
      <c r="J123" s="155"/>
      <c r="K123" s="157">
        <v>1.1499999999999999</v>
      </c>
      <c r="L123" s="155"/>
      <c r="M123" s="155"/>
      <c r="N123" s="155"/>
      <c r="O123" s="155"/>
      <c r="P123" s="155"/>
      <c r="Q123" s="155"/>
      <c r="R123" s="158"/>
      <c r="T123" s="159"/>
      <c r="U123" s="155"/>
      <c r="V123" s="155"/>
      <c r="W123" s="155"/>
      <c r="X123" s="155"/>
      <c r="Y123" s="155"/>
      <c r="Z123" s="155"/>
      <c r="AA123" s="160"/>
      <c r="AT123" s="161" t="s">
        <v>371</v>
      </c>
      <c r="AU123" s="161" t="s">
        <v>130</v>
      </c>
      <c r="AV123" s="10" t="s">
        <v>130</v>
      </c>
      <c r="AW123" s="10" t="s">
        <v>30</v>
      </c>
      <c r="AX123" s="10" t="s">
        <v>72</v>
      </c>
      <c r="AY123" s="161" t="s">
        <v>164</v>
      </c>
    </row>
    <row r="124" spans="2:65" s="11" customFormat="1" ht="16.5" customHeight="1">
      <c r="B124" s="162"/>
      <c r="C124" s="163"/>
      <c r="D124" s="163"/>
      <c r="E124" s="164" t="s">
        <v>5</v>
      </c>
      <c r="F124" s="255" t="s">
        <v>375</v>
      </c>
      <c r="G124" s="256"/>
      <c r="H124" s="256"/>
      <c r="I124" s="256"/>
      <c r="J124" s="163"/>
      <c r="K124" s="165">
        <v>1.1499999999999999</v>
      </c>
      <c r="L124" s="163"/>
      <c r="M124" s="163"/>
      <c r="N124" s="163"/>
      <c r="O124" s="163"/>
      <c r="P124" s="163"/>
      <c r="Q124" s="163"/>
      <c r="R124" s="166"/>
      <c r="T124" s="167"/>
      <c r="U124" s="163"/>
      <c r="V124" s="163"/>
      <c r="W124" s="163"/>
      <c r="X124" s="163"/>
      <c r="Y124" s="163"/>
      <c r="Z124" s="163"/>
      <c r="AA124" s="168"/>
      <c r="AT124" s="169" t="s">
        <v>371</v>
      </c>
      <c r="AU124" s="169" t="s">
        <v>130</v>
      </c>
      <c r="AV124" s="11" t="s">
        <v>163</v>
      </c>
      <c r="AW124" s="11" t="s">
        <v>30</v>
      </c>
      <c r="AX124" s="11" t="s">
        <v>80</v>
      </c>
      <c r="AY124" s="169" t="s">
        <v>164</v>
      </c>
    </row>
    <row r="125" spans="2:65" s="1" customFormat="1" ht="25.5" customHeight="1">
      <c r="B125" s="140"/>
      <c r="C125" s="141" t="s">
        <v>163</v>
      </c>
      <c r="D125" s="141" t="s">
        <v>165</v>
      </c>
      <c r="E125" s="142" t="s">
        <v>778</v>
      </c>
      <c r="F125" s="224" t="s">
        <v>779</v>
      </c>
      <c r="G125" s="224"/>
      <c r="H125" s="224"/>
      <c r="I125" s="224"/>
      <c r="J125" s="143" t="s">
        <v>409</v>
      </c>
      <c r="K125" s="144">
        <v>1.1499999999999999</v>
      </c>
      <c r="L125" s="225">
        <v>0</v>
      </c>
      <c r="M125" s="225"/>
      <c r="N125" s="225">
        <f>ROUND(L125*K125,2)</f>
        <v>0</v>
      </c>
      <c r="O125" s="225"/>
      <c r="P125" s="225"/>
      <c r="Q125" s="225"/>
      <c r="R125" s="145"/>
      <c r="T125" s="146" t="s">
        <v>5</v>
      </c>
      <c r="U125" s="43" t="s">
        <v>37</v>
      </c>
      <c r="V125" s="147">
        <v>1.153</v>
      </c>
      <c r="W125" s="147">
        <f>V125*K125</f>
        <v>1.32595</v>
      </c>
      <c r="X125" s="147">
        <v>1.269E-2</v>
      </c>
      <c r="Y125" s="147">
        <f>X125*K125</f>
        <v>1.4593499999999999E-2</v>
      </c>
      <c r="Z125" s="147">
        <v>0</v>
      </c>
      <c r="AA125" s="148">
        <f>Z125*K125</f>
        <v>0</v>
      </c>
      <c r="AR125" s="21" t="s">
        <v>163</v>
      </c>
      <c r="AT125" s="21" t="s">
        <v>165</v>
      </c>
      <c r="AU125" s="21" t="s">
        <v>130</v>
      </c>
      <c r="AY125" s="21" t="s">
        <v>164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1" t="s">
        <v>80</v>
      </c>
      <c r="BK125" s="149">
        <f>ROUND(L125*K125,2)</f>
        <v>0</v>
      </c>
      <c r="BL125" s="21" t="s">
        <v>163</v>
      </c>
      <c r="BM125" s="21" t="s">
        <v>780</v>
      </c>
    </row>
    <row r="126" spans="2:65" s="10" customFormat="1" ht="16.5" customHeight="1">
      <c r="B126" s="154"/>
      <c r="C126" s="155"/>
      <c r="D126" s="155"/>
      <c r="E126" s="156" t="s">
        <v>5</v>
      </c>
      <c r="F126" s="257" t="s">
        <v>777</v>
      </c>
      <c r="G126" s="258"/>
      <c r="H126" s="258"/>
      <c r="I126" s="258"/>
      <c r="J126" s="155"/>
      <c r="K126" s="157">
        <v>1.1499999999999999</v>
      </c>
      <c r="L126" s="155"/>
      <c r="M126" s="155"/>
      <c r="N126" s="155"/>
      <c r="O126" s="155"/>
      <c r="P126" s="155"/>
      <c r="Q126" s="155"/>
      <c r="R126" s="158"/>
      <c r="T126" s="159"/>
      <c r="U126" s="155"/>
      <c r="V126" s="155"/>
      <c r="W126" s="155"/>
      <c r="X126" s="155"/>
      <c r="Y126" s="155"/>
      <c r="Z126" s="155"/>
      <c r="AA126" s="160"/>
      <c r="AT126" s="161" t="s">
        <v>371</v>
      </c>
      <c r="AU126" s="161" t="s">
        <v>130</v>
      </c>
      <c r="AV126" s="10" t="s">
        <v>130</v>
      </c>
      <c r="AW126" s="10" t="s">
        <v>30</v>
      </c>
      <c r="AX126" s="10" t="s">
        <v>72</v>
      </c>
      <c r="AY126" s="161" t="s">
        <v>164</v>
      </c>
    </row>
    <row r="127" spans="2:65" s="11" customFormat="1" ht="16.5" customHeight="1">
      <c r="B127" s="162"/>
      <c r="C127" s="163"/>
      <c r="D127" s="163"/>
      <c r="E127" s="164" t="s">
        <v>5</v>
      </c>
      <c r="F127" s="255" t="s">
        <v>375</v>
      </c>
      <c r="G127" s="256"/>
      <c r="H127" s="256"/>
      <c r="I127" s="256"/>
      <c r="J127" s="163"/>
      <c r="K127" s="165">
        <v>1.1499999999999999</v>
      </c>
      <c r="L127" s="163"/>
      <c r="M127" s="163"/>
      <c r="N127" s="163"/>
      <c r="O127" s="163"/>
      <c r="P127" s="163"/>
      <c r="Q127" s="163"/>
      <c r="R127" s="166"/>
      <c r="T127" s="167"/>
      <c r="U127" s="163"/>
      <c r="V127" s="163"/>
      <c r="W127" s="163"/>
      <c r="X127" s="163"/>
      <c r="Y127" s="163"/>
      <c r="Z127" s="163"/>
      <c r="AA127" s="168"/>
      <c r="AT127" s="169" t="s">
        <v>371</v>
      </c>
      <c r="AU127" s="169" t="s">
        <v>130</v>
      </c>
      <c r="AV127" s="11" t="s">
        <v>163</v>
      </c>
      <c r="AW127" s="11" t="s">
        <v>30</v>
      </c>
      <c r="AX127" s="11" t="s">
        <v>80</v>
      </c>
      <c r="AY127" s="169" t="s">
        <v>164</v>
      </c>
    </row>
    <row r="128" spans="2:65" s="1" customFormat="1" ht="25.5" customHeight="1">
      <c r="B128" s="140"/>
      <c r="C128" s="141" t="s">
        <v>181</v>
      </c>
      <c r="D128" s="141" t="s">
        <v>165</v>
      </c>
      <c r="E128" s="142" t="s">
        <v>781</v>
      </c>
      <c r="F128" s="224" t="s">
        <v>782</v>
      </c>
      <c r="G128" s="224"/>
      <c r="H128" s="224"/>
      <c r="I128" s="224"/>
      <c r="J128" s="143" t="s">
        <v>409</v>
      </c>
      <c r="K128" s="144">
        <v>1.1499999999999999</v>
      </c>
      <c r="L128" s="225">
        <v>0</v>
      </c>
      <c r="M128" s="225"/>
      <c r="N128" s="225">
        <f>ROUND(L128*K128,2)</f>
        <v>0</v>
      </c>
      <c r="O128" s="225"/>
      <c r="P128" s="225"/>
      <c r="Q128" s="225"/>
      <c r="R128" s="145"/>
      <c r="T128" s="146" t="s">
        <v>5</v>
      </c>
      <c r="U128" s="43" t="s">
        <v>37</v>
      </c>
      <c r="V128" s="147">
        <v>0.54700000000000004</v>
      </c>
      <c r="W128" s="147">
        <f>V128*K128</f>
        <v>0.62905</v>
      </c>
      <c r="X128" s="147">
        <v>3.6900000000000002E-2</v>
      </c>
      <c r="Y128" s="147">
        <f>X128*K128</f>
        <v>4.2435E-2</v>
      </c>
      <c r="Z128" s="147">
        <v>0</v>
      </c>
      <c r="AA128" s="148">
        <f>Z128*K128</f>
        <v>0</v>
      </c>
      <c r="AR128" s="21" t="s">
        <v>163</v>
      </c>
      <c r="AT128" s="21" t="s">
        <v>165</v>
      </c>
      <c r="AU128" s="21" t="s">
        <v>130</v>
      </c>
      <c r="AY128" s="21" t="s">
        <v>164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1" t="s">
        <v>80</v>
      </c>
      <c r="BK128" s="149">
        <f>ROUND(L128*K128,2)</f>
        <v>0</v>
      </c>
      <c r="BL128" s="21" t="s">
        <v>163</v>
      </c>
      <c r="BM128" s="21" t="s">
        <v>783</v>
      </c>
    </row>
    <row r="129" spans="2:65" s="10" customFormat="1" ht="16.5" customHeight="1">
      <c r="B129" s="154"/>
      <c r="C129" s="155"/>
      <c r="D129" s="155"/>
      <c r="E129" s="156" t="s">
        <v>5</v>
      </c>
      <c r="F129" s="257" t="s">
        <v>777</v>
      </c>
      <c r="G129" s="258"/>
      <c r="H129" s="258"/>
      <c r="I129" s="258"/>
      <c r="J129" s="155"/>
      <c r="K129" s="157">
        <v>1.1499999999999999</v>
      </c>
      <c r="L129" s="155"/>
      <c r="M129" s="155"/>
      <c r="N129" s="155"/>
      <c r="O129" s="155"/>
      <c r="P129" s="155"/>
      <c r="Q129" s="155"/>
      <c r="R129" s="158"/>
      <c r="T129" s="159"/>
      <c r="U129" s="155"/>
      <c r="V129" s="155"/>
      <c r="W129" s="155"/>
      <c r="X129" s="155"/>
      <c r="Y129" s="155"/>
      <c r="Z129" s="155"/>
      <c r="AA129" s="160"/>
      <c r="AT129" s="161" t="s">
        <v>371</v>
      </c>
      <c r="AU129" s="161" t="s">
        <v>130</v>
      </c>
      <c r="AV129" s="10" t="s">
        <v>130</v>
      </c>
      <c r="AW129" s="10" t="s">
        <v>30</v>
      </c>
      <c r="AX129" s="10" t="s">
        <v>72</v>
      </c>
      <c r="AY129" s="161" t="s">
        <v>164</v>
      </c>
    </row>
    <row r="130" spans="2:65" s="11" customFormat="1" ht="16.5" customHeight="1">
      <c r="B130" s="162"/>
      <c r="C130" s="163"/>
      <c r="D130" s="163"/>
      <c r="E130" s="164" t="s">
        <v>5</v>
      </c>
      <c r="F130" s="255" t="s">
        <v>375</v>
      </c>
      <c r="G130" s="256"/>
      <c r="H130" s="256"/>
      <c r="I130" s="256"/>
      <c r="J130" s="163"/>
      <c r="K130" s="165">
        <v>1.1499999999999999</v>
      </c>
      <c r="L130" s="163"/>
      <c r="M130" s="163"/>
      <c r="N130" s="163"/>
      <c r="O130" s="163"/>
      <c r="P130" s="163"/>
      <c r="Q130" s="163"/>
      <c r="R130" s="166"/>
      <c r="T130" s="167"/>
      <c r="U130" s="163"/>
      <c r="V130" s="163"/>
      <c r="W130" s="163"/>
      <c r="X130" s="163"/>
      <c r="Y130" s="163"/>
      <c r="Z130" s="163"/>
      <c r="AA130" s="168"/>
      <c r="AT130" s="169" t="s">
        <v>371</v>
      </c>
      <c r="AU130" s="169" t="s">
        <v>130</v>
      </c>
      <c r="AV130" s="11" t="s">
        <v>163</v>
      </c>
      <c r="AW130" s="11" t="s">
        <v>30</v>
      </c>
      <c r="AX130" s="11" t="s">
        <v>80</v>
      </c>
      <c r="AY130" s="169" t="s">
        <v>164</v>
      </c>
    </row>
    <row r="131" spans="2:65" s="1" customFormat="1" ht="25.5" customHeight="1">
      <c r="B131" s="140"/>
      <c r="C131" s="141" t="s">
        <v>721</v>
      </c>
      <c r="D131" s="141" t="s">
        <v>165</v>
      </c>
      <c r="E131" s="142" t="s">
        <v>784</v>
      </c>
      <c r="F131" s="224" t="s">
        <v>785</v>
      </c>
      <c r="G131" s="224"/>
      <c r="H131" s="224"/>
      <c r="I131" s="224"/>
      <c r="J131" s="143" t="s">
        <v>417</v>
      </c>
      <c r="K131" s="144">
        <v>9.0619999999999994</v>
      </c>
      <c r="L131" s="225">
        <v>0</v>
      </c>
      <c r="M131" s="225"/>
      <c r="N131" s="225">
        <f>ROUND(L131*K131,2)</f>
        <v>0</v>
      </c>
      <c r="O131" s="225"/>
      <c r="P131" s="225"/>
      <c r="Q131" s="225"/>
      <c r="R131" s="145"/>
      <c r="T131" s="146" t="s">
        <v>5</v>
      </c>
      <c r="U131" s="43" t="s">
        <v>37</v>
      </c>
      <c r="V131" s="147">
        <v>1.7629999999999999</v>
      </c>
      <c r="W131" s="147">
        <f>V131*K131</f>
        <v>15.976305999999997</v>
      </c>
      <c r="X131" s="147">
        <v>0</v>
      </c>
      <c r="Y131" s="147">
        <f>X131*K131</f>
        <v>0</v>
      </c>
      <c r="Z131" s="147">
        <v>0</v>
      </c>
      <c r="AA131" s="148">
        <f>Z131*K131</f>
        <v>0</v>
      </c>
      <c r="AR131" s="21" t="s">
        <v>163</v>
      </c>
      <c r="AT131" s="21" t="s">
        <v>165</v>
      </c>
      <c r="AU131" s="21" t="s">
        <v>130</v>
      </c>
      <c r="AY131" s="21" t="s">
        <v>164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1" t="s">
        <v>80</v>
      </c>
      <c r="BK131" s="149">
        <f>ROUND(L131*K131,2)</f>
        <v>0</v>
      </c>
      <c r="BL131" s="21" t="s">
        <v>163</v>
      </c>
      <c r="BM131" s="21" t="s">
        <v>786</v>
      </c>
    </row>
    <row r="132" spans="2:65" s="10" customFormat="1" ht="16.5" customHeight="1">
      <c r="B132" s="154"/>
      <c r="C132" s="155"/>
      <c r="D132" s="155"/>
      <c r="E132" s="156" t="s">
        <v>5</v>
      </c>
      <c r="F132" s="257" t="s">
        <v>787</v>
      </c>
      <c r="G132" s="258"/>
      <c r="H132" s="258"/>
      <c r="I132" s="258"/>
      <c r="J132" s="155"/>
      <c r="K132" s="157">
        <v>9.0619999999999994</v>
      </c>
      <c r="L132" s="155"/>
      <c r="M132" s="155"/>
      <c r="N132" s="155"/>
      <c r="O132" s="155"/>
      <c r="P132" s="155"/>
      <c r="Q132" s="155"/>
      <c r="R132" s="158"/>
      <c r="T132" s="159"/>
      <c r="U132" s="155"/>
      <c r="V132" s="155"/>
      <c r="W132" s="155"/>
      <c r="X132" s="155"/>
      <c r="Y132" s="155"/>
      <c r="Z132" s="155"/>
      <c r="AA132" s="160"/>
      <c r="AT132" s="161" t="s">
        <v>371</v>
      </c>
      <c r="AU132" s="161" t="s">
        <v>130</v>
      </c>
      <c r="AV132" s="10" t="s">
        <v>130</v>
      </c>
      <c r="AW132" s="10" t="s">
        <v>30</v>
      </c>
      <c r="AX132" s="10" t="s">
        <v>72</v>
      </c>
      <c r="AY132" s="161" t="s">
        <v>164</v>
      </c>
    </row>
    <row r="133" spans="2:65" s="11" customFormat="1" ht="16.5" customHeight="1">
      <c r="B133" s="162"/>
      <c r="C133" s="163"/>
      <c r="D133" s="163"/>
      <c r="E133" s="164" t="s">
        <v>5</v>
      </c>
      <c r="F133" s="255" t="s">
        <v>375</v>
      </c>
      <c r="G133" s="256"/>
      <c r="H133" s="256"/>
      <c r="I133" s="256"/>
      <c r="J133" s="163"/>
      <c r="K133" s="165">
        <v>9.0619999999999994</v>
      </c>
      <c r="L133" s="163"/>
      <c r="M133" s="163"/>
      <c r="N133" s="163"/>
      <c r="O133" s="163"/>
      <c r="P133" s="163"/>
      <c r="Q133" s="163"/>
      <c r="R133" s="166"/>
      <c r="T133" s="167"/>
      <c r="U133" s="163"/>
      <c r="V133" s="163"/>
      <c r="W133" s="163"/>
      <c r="X133" s="163"/>
      <c r="Y133" s="163"/>
      <c r="Z133" s="163"/>
      <c r="AA133" s="168"/>
      <c r="AT133" s="169" t="s">
        <v>371</v>
      </c>
      <c r="AU133" s="169" t="s">
        <v>130</v>
      </c>
      <c r="AV133" s="11" t="s">
        <v>163</v>
      </c>
      <c r="AW133" s="11" t="s">
        <v>30</v>
      </c>
      <c r="AX133" s="11" t="s">
        <v>80</v>
      </c>
      <c r="AY133" s="169" t="s">
        <v>164</v>
      </c>
    </row>
    <row r="134" spans="2:65" s="1" customFormat="1" ht="25.5" customHeight="1">
      <c r="B134" s="140"/>
      <c r="C134" s="141" t="s">
        <v>177</v>
      </c>
      <c r="D134" s="141" t="s">
        <v>165</v>
      </c>
      <c r="E134" s="142" t="s">
        <v>788</v>
      </c>
      <c r="F134" s="224" t="s">
        <v>789</v>
      </c>
      <c r="G134" s="224"/>
      <c r="H134" s="224"/>
      <c r="I134" s="224"/>
      <c r="J134" s="143" t="s">
        <v>417</v>
      </c>
      <c r="K134" s="144">
        <v>122.197</v>
      </c>
      <c r="L134" s="225">
        <v>0</v>
      </c>
      <c r="M134" s="225"/>
      <c r="N134" s="225">
        <f>ROUND(L134*K134,2)</f>
        <v>0</v>
      </c>
      <c r="O134" s="225"/>
      <c r="P134" s="225"/>
      <c r="Q134" s="225"/>
      <c r="R134" s="145"/>
      <c r="T134" s="146" t="s">
        <v>5</v>
      </c>
      <c r="U134" s="43" t="s">
        <v>37</v>
      </c>
      <c r="V134" s="147">
        <v>0.82499999999999996</v>
      </c>
      <c r="W134" s="147">
        <f>V134*K134</f>
        <v>100.81252499999999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1" t="s">
        <v>163</v>
      </c>
      <c r="AT134" s="21" t="s">
        <v>165</v>
      </c>
      <c r="AU134" s="21" t="s">
        <v>130</v>
      </c>
      <c r="AY134" s="21" t="s">
        <v>164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1" t="s">
        <v>80</v>
      </c>
      <c r="BK134" s="149">
        <f>ROUND(L134*K134,2)</f>
        <v>0</v>
      </c>
      <c r="BL134" s="21" t="s">
        <v>163</v>
      </c>
      <c r="BM134" s="21" t="s">
        <v>790</v>
      </c>
    </row>
    <row r="135" spans="2:65" s="10" customFormat="1" ht="25.5" customHeight="1">
      <c r="B135" s="154"/>
      <c r="C135" s="155"/>
      <c r="D135" s="155"/>
      <c r="E135" s="156" t="s">
        <v>5</v>
      </c>
      <c r="F135" s="257" t="s">
        <v>791</v>
      </c>
      <c r="G135" s="258"/>
      <c r="H135" s="258"/>
      <c r="I135" s="258"/>
      <c r="J135" s="155"/>
      <c r="K135" s="157">
        <v>122.197</v>
      </c>
      <c r="L135" s="155"/>
      <c r="M135" s="155"/>
      <c r="N135" s="155"/>
      <c r="O135" s="155"/>
      <c r="P135" s="155"/>
      <c r="Q135" s="155"/>
      <c r="R135" s="158"/>
      <c r="T135" s="159"/>
      <c r="U135" s="155"/>
      <c r="V135" s="155"/>
      <c r="W135" s="155"/>
      <c r="X135" s="155"/>
      <c r="Y135" s="155"/>
      <c r="Z135" s="155"/>
      <c r="AA135" s="160"/>
      <c r="AT135" s="161" t="s">
        <v>371</v>
      </c>
      <c r="AU135" s="161" t="s">
        <v>130</v>
      </c>
      <c r="AV135" s="10" t="s">
        <v>130</v>
      </c>
      <c r="AW135" s="10" t="s">
        <v>30</v>
      </c>
      <c r="AX135" s="10" t="s">
        <v>72</v>
      </c>
      <c r="AY135" s="161" t="s">
        <v>164</v>
      </c>
    </row>
    <row r="136" spans="2:65" s="11" customFormat="1" ht="16.5" customHeight="1">
      <c r="B136" s="162"/>
      <c r="C136" s="163"/>
      <c r="D136" s="163"/>
      <c r="E136" s="164" t="s">
        <v>5</v>
      </c>
      <c r="F136" s="255" t="s">
        <v>375</v>
      </c>
      <c r="G136" s="256"/>
      <c r="H136" s="256"/>
      <c r="I136" s="256"/>
      <c r="J136" s="163"/>
      <c r="K136" s="165">
        <v>122.197</v>
      </c>
      <c r="L136" s="163"/>
      <c r="M136" s="163"/>
      <c r="N136" s="163"/>
      <c r="O136" s="163"/>
      <c r="P136" s="163"/>
      <c r="Q136" s="163"/>
      <c r="R136" s="166"/>
      <c r="T136" s="167"/>
      <c r="U136" s="163"/>
      <c r="V136" s="163"/>
      <c r="W136" s="163"/>
      <c r="X136" s="163"/>
      <c r="Y136" s="163"/>
      <c r="Z136" s="163"/>
      <c r="AA136" s="168"/>
      <c r="AT136" s="169" t="s">
        <v>371</v>
      </c>
      <c r="AU136" s="169" t="s">
        <v>130</v>
      </c>
      <c r="AV136" s="11" t="s">
        <v>163</v>
      </c>
      <c r="AW136" s="11" t="s">
        <v>30</v>
      </c>
      <c r="AX136" s="11" t="s">
        <v>80</v>
      </c>
      <c r="AY136" s="169" t="s">
        <v>164</v>
      </c>
    </row>
    <row r="137" spans="2:65" s="1" customFormat="1" ht="25.5" customHeight="1">
      <c r="B137" s="140"/>
      <c r="C137" s="141" t="s">
        <v>340</v>
      </c>
      <c r="D137" s="141" t="s">
        <v>165</v>
      </c>
      <c r="E137" s="142" t="s">
        <v>792</v>
      </c>
      <c r="F137" s="224" t="s">
        <v>793</v>
      </c>
      <c r="G137" s="224"/>
      <c r="H137" s="224"/>
      <c r="I137" s="224"/>
      <c r="J137" s="143" t="s">
        <v>417</v>
      </c>
      <c r="K137" s="144">
        <v>36.658999999999999</v>
      </c>
      <c r="L137" s="225">
        <v>0</v>
      </c>
      <c r="M137" s="225"/>
      <c r="N137" s="225">
        <f>ROUND(L137*K137,2)</f>
        <v>0</v>
      </c>
      <c r="O137" s="225"/>
      <c r="P137" s="225"/>
      <c r="Q137" s="225"/>
      <c r="R137" s="145"/>
      <c r="T137" s="146" t="s">
        <v>5</v>
      </c>
      <c r="U137" s="43" t="s">
        <v>37</v>
      </c>
      <c r="V137" s="147">
        <v>0.1</v>
      </c>
      <c r="W137" s="147">
        <f>V137*K137</f>
        <v>3.6659000000000002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1" t="s">
        <v>163</v>
      </c>
      <c r="AT137" s="21" t="s">
        <v>165</v>
      </c>
      <c r="AU137" s="21" t="s">
        <v>130</v>
      </c>
      <c r="AY137" s="21" t="s">
        <v>164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1" t="s">
        <v>80</v>
      </c>
      <c r="BK137" s="149">
        <f>ROUND(L137*K137,2)</f>
        <v>0</v>
      </c>
      <c r="BL137" s="21" t="s">
        <v>163</v>
      </c>
      <c r="BM137" s="21" t="s">
        <v>794</v>
      </c>
    </row>
    <row r="138" spans="2:65" s="10" customFormat="1" ht="16.5" customHeight="1">
      <c r="B138" s="154"/>
      <c r="C138" s="155"/>
      <c r="D138" s="155"/>
      <c r="E138" s="156" t="s">
        <v>5</v>
      </c>
      <c r="F138" s="257" t="s">
        <v>795</v>
      </c>
      <c r="G138" s="258"/>
      <c r="H138" s="258"/>
      <c r="I138" s="258"/>
      <c r="J138" s="155"/>
      <c r="K138" s="157">
        <v>36.658999999999999</v>
      </c>
      <c r="L138" s="155"/>
      <c r="M138" s="155"/>
      <c r="N138" s="155"/>
      <c r="O138" s="155"/>
      <c r="P138" s="155"/>
      <c r="Q138" s="155"/>
      <c r="R138" s="158"/>
      <c r="T138" s="159"/>
      <c r="U138" s="155"/>
      <c r="V138" s="155"/>
      <c r="W138" s="155"/>
      <c r="X138" s="155"/>
      <c r="Y138" s="155"/>
      <c r="Z138" s="155"/>
      <c r="AA138" s="160"/>
      <c r="AT138" s="161" t="s">
        <v>371</v>
      </c>
      <c r="AU138" s="161" t="s">
        <v>130</v>
      </c>
      <c r="AV138" s="10" t="s">
        <v>130</v>
      </c>
      <c r="AW138" s="10" t="s">
        <v>30</v>
      </c>
      <c r="AX138" s="10" t="s">
        <v>72</v>
      </c>
      <c r="AY138" s="161" t="s">
        <v>164</v>
      </c>
    </row>
    <row r="139" spans="2:65" s="11" customFormat="1" ht="16.5" customHeight="1">
      <c r="B139" s="162"/>
      <c r="C139" s="163"/>
      <c r="D139" s="163"/>
      <c r="E139" s="164" t="s">
        <v>5</v>
      </c>
      <c r="F139" s="255" t="s">
        <v>375</v>
      </c>
      <c r="G139" s="256"/>
      <c r="H139" s="256"/>
      <c r="I139" s="256"/>
      <c r="J139" s="163"/>
      <c r="K139" s="165">
        <v>36.658999999999999</v>
      </c>
      <c r="L139" s="163"/>
      <c r="M139" s="163"/>
      <c r="N139" s="163"/>
      <c r="O139" s="163"/>
      <c r="P139" s="163"/>
      <c r="Q139" s="163"/>
      <c r="R139" s="166"/>
      <c r="T139" s="167"/>
      <c r="U139" s="163"/>
      <c r="V139" s="163"/>
      <c r="W139" s="163"/>
      <c r="X139" s="163"/>
      <c r="Y139" s="163"/>
      <c r="Z139" s="163"/>
      <c r="AA139" s="168"/>
      <c r="AT139" s="169" t="s">
        <v>371</v>
      </c>
      <c r="AU139" s="169" t="s">
        <v>130</v>
      </c>
      <c r="AV139" s="11" t="s">
        <v>163</v>
      </c>
      <c r="AW139" s="11" t="s">
        <v>30</v>
      </c>
      <c r="AX139" s="11" t="s">
        <v>80</v>
      </c>
      <c r="AY139" s="169" t="s">
        <v>164</v>
      </c>
    </row>
    <row r="140" spans="2:65" s="1" customFormat="1" ht="25.5" customHeight="1">
      <c r="B140" s="140"/>
      <c r="C140" s="141" t="s">
        <v>336</v>
      </c>
      <c r="D140" s="141" t="s">
        <v>165</v>
      </c>
      <c r="E140" s="142" t="s">
        <v>796</v>
      </c>
      <c r="F140" s="224" t="s">
        <v>797</v>
      </c>
      <c r="G140" s="224"/>
      <c r="H140" s="224"/>
      <c r="I140" s="224"/>
      <c r="J140" s="143" t="s">
        <v>368</v>
      </c>
      <c r="K140" s="144">
        <v>220.934</v>
      </c>
      <c r="L140" s="225">
        <v>0</v>
      </c>
      <c r="M140" s="225"/>
      <c r="N140" s="225">
        <f>ROUND(L140*K140,2)</f>
        <v>0</v>
      </c>
      <c r="O140" s="225"/>
      <c r="P140" s="225"/>
      <c r="Q140" s="225"/>
      <c r="R140" s="145"/>
      <c r="T140" s="146" t="s">
        <v>5</v>
      </c>
      <c r="U140" s="43" t="s">
        <v>37</v>
      </c>
      <c r="V140" s="147">
        <v>0.47899999999999998</v>
      </c>
      <c r="W140" s="147">
        <f>V140*K140</f>
        <v>105.82738599999999</v>
      </c>
      <c r="X140" s="147">
        <v>8.4999999999999995E-4</v>
      </c>
      <c r="Y140" s="147">
        <f>X140*K140</f>
        <v>0.18779389999999999</v>
      </c>
      <c r="Z140" s="147">
        <v>0</v>
      </c>
      <c r="AA140" s="148">
        <f>Z140*K140</f>
        <v>0</v>
      </c>
      <c r="AR140" s="21" t="s">
        <v>163</v>
      </c>
      <c r="AT140" s="21" t="s">
        <v>165</v>
      </c>
      <c r="AU140" s="21" t="s">
        <v>130</v>
      </c>
      <c r="AY140" s="21" t="s">
        <v>164</v>
      </c>
      <c r="BE140" s="149">
        <f>IF(U140="základní",N140,0)</f>
        <v>0</v>
      </c>
      <c r="BF140" s="149">
        <f>IF(U140="snížená",N140,0)</f>
        <v>0</v>
      </c>
      <c r="BG140" s="149">
        <f>IF(U140="zákl. přenesená",N140,0)</f>
        <v>0</v>
      </c>
      <c r="BH140" s="149">
        <f>IF(U140="sníž. přenesená",N140,0)</f>
        <v>0</v>
      </c>
      <c r="BI140" s="149">
        <f>IF(U140="nulová",N140,0)</f>
        <v>0</v>
      </c>
      <c r="BJ140" s="21" t="s">
        <v>80</v>
      </c>
      <c r="BK140" s="149">
        <f>ROUND(L140*K140,2)</f>
        <v>0</v>
      </c>
      <c r="BL140" s="21" t="s">
        <v>163</v>
      </c>
      <c r="BM140" s="21" t="s">
        <v>798</v>
      </c>
    </row>
    <row r="141" spans="2:65" s="10" customFormat="1" ht="25.5" customHeight="1">
      <c r="B141" s="154"/>
      <c r="C141" s="155"/>
      <c r="D141" s="155"/>
      <c r="E141" s="156" t="s">
        <v>5</v>
      </c>
      <c r="F141" s="257" t="s">
        <v>799</v>
      </c>
      <c r="G141" s="258"/>
      <c r="H141" s="258"/>
      <c r="I141" s="258"/>
      <c r="J141" s="155"/>
      <c r="K141" s="157">
        <v>220.934</v>
      </c>
      <c r="L141" s="155"/>
      <c r="M141" s="155"/>
      <c r="N141" s="155"/>
      <c r="O141" s="155"/>
      <c r="P141" s="155"/>
      <c r="Q141" s="155"/>
      <c r="R141" s="158"/>
      <c r="T141" s="159"/>
      <c r="U141" s="155"/>
      <c r="V141" s="155"/>
      <c r="W141" s="155"/>
      <c r="X141" s="155"/>
      <c r="Y141" s="155"/>
      <c r="Z141" s="155"/>
      <c r="AA141" s="160"/>
      <c r="AT141" s="161" t="s">
        <v>371</v>
      </c>
      <c r="AU141" s="161" t="s">
        <v>130</v>
      </c>
      <c r="AV141" s="10" t="s">
        <v>130</v>
      </c>
      <c r="AW141" s="10" t="s">
        <v>30</v>
      </c>
      <c r="AX141" s="10" t="s">
        <v>80</v>
      </c>
      <c r="AY141" s="161" t="s">
        <v>164</v>
      </c>
    </row>
    <row r="142" spans="2:65" s="1" customFormat="1" ht="25.5" customHeight="1">
      <c r="B142" s="140"/>
      <c r="C142" s="141" t="s">
        <v>800</v>
      </c>
      <c r="D142" s="141" t="s">
        <v>165</v>
      </c>
      <c r="E142" s="142" t="s">
        <v>801</v>
      </c>
      <c r="F142" s="224" t="s">
        <v>802</v>
      </c>
      <c r="G142" s="224"/>
      <c r="H142" s="224"/>
      <c r="I142" s="224"/>
      <c r="J142" s="143" t="s">
        <v>368</v>
      </c>
      <c r="K142" s="144">
        <v>220.934</v>
      </c>
      <c r="L142" s="225">
        <v>0</v>
      </c>
      <c r="M142" s="225"/>
      <c r="N142" s="225">
        <f>ROUND(L142*K142,2)</f>
        <v>0</v>
      </c>
      <c r="O142" s="225"/>
      <c r="P142" s="225"/>
      <c r="Q142" s="225"/>
      <c r="R142" s="145"/>
      <c r="T142" s="146" t="s">
        <v>5</v>
      </c>
      <c r="U142" s="43" t="s">
        <v>37</v>
      </c>
      <c r="V142" s="147">
        <v>0.32700000000000001</v>
      </c>
      <c r="W142" s="147">
        <f>V142*K142</f>
        <v>72.245418000000001</v>
      </c>
      <c r="X142" s="147">
        <v>0</v>
      </c>
      <c r="Y142" s="147">
        <f>X142*K142</f>
        <v>0</v>
      </c>
      <c r="Z142" s="147">
        <v>0</v>
      </c>
      <c r="AA142" s="148">
        <f>Z142*K142</f>
        <v>0</v>
      </c>
      <c r="AR142" s="21" t="s">
        <v>163</v>
      </c>
      <c r="AT142" s="21" t="s">
        <v>165</v>
      </c>
      <c r="AU142" s="21" t="s">
        <v>130</v>
      </c>
      <c r="AY142" s="21" t="s">
        <v>164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1" t="s">
        <v>80</v>
      </c>
      <c r="BK142" s="149">
        <f>ROUND(L142*K142,2)</f>
        <v>0</v>
      </c>
      <c r="BL142" s="21" t="s">
        <v>163</v>
      </c>
      <c r="BM142" s="21" t="s">
        <v>803</v>
      </c>
    </row>
    <row r="143" spans="2:65" s="10" customFormat="1" ht="25.5" customHeight="1">
      <c r="B143" s="154"/>
      <c r="C143" s="155"/>
      <c r="D143" s="155"/>
      <c r="E143" s="156" t="s">
        <v>5</v>
      </c>
      <c r="F143" s="257" t="s">
        <v>799</v>
      </c>
      <c r="G143" s="258"/>
      <c r="H143" s="258"/>
      <c r="I143" s="258"/>
      <c r="J143" s="155"/>
      <c r="K143" s="157">
        <v>220.934</v>
      </c>
      <c r="L143" s="155"/>
      <c r="M143" s="155"/>
      <c r="N143" s="155"/>
      <c r="O143" s="155"/>
      <c r="P143" s="155"/>
      <c r="Q143" s="155"/>
      <c r="R143" s="158"/>
      <c r="T143" s="159"/>
      <c r="U143" s="155"/>
      <c r="V143" s="155"/>
      <c r="W143" s="155"/>
      <c r="X143" s="155"/>
      <c r="Y143" s="155"/>
      <c r="Z143" s="155"/>
      <c r="AA143" s="160"/>
      <c r="AT143" s="161" t="s">
        <v>371</v>
      </c>
      <c r="AU143" s="161" t="s">
        <v>130</v>
      </c>
      <c r="AV143" s="10" t="s">
        <v>130</v>
      </c>
      <c r="AW143" s="10" t="s">
        <v>30</v>
      </c>
      <c r="AX143" s="10" t="s">
        <v>80</v>
      </c>
      <c r="AY143" s="161" t="s">
        <v>164</v>
      </c>
    </row>
    <row r="144" spans="2:65" s="1" customFormat="1" ht="25.5" customHeight="1">
      <c r="B144" s="140"/>
      <c r="C144" s="141" t="s">
        <v>208</v>
      </c>
      <c r="D144" s="141" t="s">
        <v>165</v>
      </c>
      <c r="E144" s="142" t="s">
        <v>804</v>
      </c>
      <c r="F144" s="224" t="s">
        <v>805</v>
      </c>
      <c r="G144" s="224"/>
      <c r="H144" s="224"/>
      <c r="I144" s="224"/>
      <c r="J144" s="143" t="s">
        <v>417</v>
      </c>
      <c r="K144" s="144">
        <v>67.207999999999998</v>
      </c>
      <c r="L144" s="225">
        <v>0</v>
      </c>
      <c r="M144" s="225"/>
      <c r="N144" s="225">
        <f>ROUND(L144*K144,2)</f>
        <v>0</v>
      </c>
      <c r="O144" s="225"/>
      <c r="P144" s="225"/>
      <c r="Q144" s="225"/>
      <c r="R144" s="145"/>
      <c r="T144" s="146" t="s">
        <v>5</v>
      </c>
      <c r="U144" s="43" t="s">
        <v>37</v>
      </c>
      <c r="V144" s="147">
        <v>0.51900000000000002</v>
      </c>
      <c r="W144" s="147">
        <f>V144*K144</f>
        <v>34.880952000000001</v>
      </c>
      <c r="X144" s="147">
        <v>0</v>
      </c>
      <c r="Y144" s="147">
        <f>X144*K144</f>
        <v>0</v>
      </c>
      <c r="Z144" s="147">
        <v>0</v>
      </c>
      <c r="AA144" s="148">
        <f>Z144*K144</f>
        <v>0</v>
      </c>
      <c r="AR144" s="21" t="s">
        <v>163</v>
      </c>
      <c r="AT144" s="21" t="s">
        <v>165</v>
      </c>
      <c r="AU144" s="21" t="s">
        <v>130</v>
      </c>
      <c r="AY144" s="21" t="s">
        <v>164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1" t="s">
        <v>80</v>
      </c>
      <c r="BK144" s="149">
        <f>ROUND(L144*K144,2)</f>
        <v>0</v>
      </c>
      <c r="BL144" s="21" t="s">
        <v>163</v>
      </c>
      <c r="BM144" s="21" t="s">
        <v>806</v>
      </c>
    </row>
    <row r="145" spans="2:65" s="10" customFormat="1" ht="16.5" customHeight="1">
      <c r="B145" s="154"/>
      <c r="C145" s="155"/>
      <c r="D145" s="155"/>
      <c r="E145" s="156" t="s">
        <v>5</v>
      </c>
      <c r="F145" s="257" t="s">
        <v>807</v>
      </c>
      <c r="G145" s="258"/>
      <c r="H145" s="258"/>
      <c r="I145" s="258"/>
      <c r="J145" s="155"/>
      <c r="K145" s="157">
        <v>67.207999999999998</v>
      </c>
      <c r="L145" s="155"/>
      <c r="M145" s="155"/>
      <c r="N145" s="155"/>
      <c r="O145" s="155"/>
      <c r="P145" s="155"/>
      <c r="Q145" s="155"/>
      <c r="R145" s="158"/>
      <c r="T145" s="159"/>
      <c r="U145" s="155"/>
      <c r="V145" s="155"/>
      <c r="W145" s="155"/>
      <c r="X145" s="155"/>
      <c r="Y145" s="155"/>
      <c r="Z145" s="155"/>
      <c r="AA145" s="160"/>
      <c r="AT145" s="161" t="s">
        <v>371</v>
      </c>
      <c r="AU145" s="161" t="s">
        <v>130</v>
      </c>
      <c r="AV145" s="10" t="s">
        <v>130</v>
      </c>
      <c r="AW145" s="10" t="s">
        <v>30</v>
      </c>
      <c r="AX145" s="10" t="s">
        <v>72</v>
      </c>
      <c r="AY145" s="161" t="s">
        <v>164</v>
      </c>
    </row>
    <row r="146" spans="2:65" s="11" customFormat="1" ht="16.5" customHeight="1">
      <c r="B146" s="162"/>
      <c r="C146" s="163"/>
      <c r="D146" s="163"/>
      <c r="E146" s="164" t="s">
        <v>5</v>
      </c>
      <c r="F146" s="255" t="s">
        <v>375</v>
      </c>
      <c r="G146" s="256"/>
      <c r="H146" s="256"/>
      <c r="I146" s="256"/>
      <c r="J146" s="163"/>
      <c r="K146" s="165">
        <v>67.207999999999998</v>
      </c>
      <c r="L146" s="163"/>
      <c r="M146" s="163"/>
      <c r="N146" s="163"/>
      <c r="O146" s="163"/>
      <c r="P146" s="163"/>
      <c r="Q146" s="163"/>
      <c r="R146" s="166"/>
      <c r="T146" s="167"/>
      <c r="U146" s="163"/>
      <c r="V146" s="163"/>
      <c r="W146" s="163"/>
      <c r="X146" s="163"/>
      <c r="Y146" s="163"/>
      <c r="Z146" s="163"/>
      <c r="AA146" s="168"/>
      <c r="AT146" s="169" t="s">
        <v>371</v>
      </c>
      <c r="AU146" s="169" t="s">
        <v>130</v>
      </c>
      <c r="AV146" s="11" t="s">
        <v>163</v>
      </c>
      <c r="AW146" s="11" t="s">
        <v>30</v>
      </c>
      <c r="AX146" s="11" t="s">
        <v>80</v>
      </c>
      <c r="AY146" s="169" t="s">
        <v>164</v>
      </c>
    </row>
    <row r="147" spans="2:65" s="1" customFormat="1" ht="25.5" customHeight="1">
      <c r="B147" s="140"/>
      <c r="C147" s="141" t="s">
        <v>212</v>
      </c>
      <c r="D147" s="141" t="s">
        <v>165</v>
      </c>
      <c r="E147" s="142" t="s">
        <v>808</v>
      </c>
      <c r="F147" s="224" t="s">
        <v>809</v>
      </c>
      <c r="G147" s="224"/>
      <c r="H147" s="224"/>
      <c r="I147" s="224"/>
      <c r="J147" s="143" t="s">
        <v>417</v>
      </c>
      <c r="K147" s="144">
        <v>98.188000000000002</v>
      </c>
      <c r="L147" s="225">
        <v>0</v>
      </c>
      <c r="M147" s="225"/>
      <c r="N147" s="225">
        <f>ROUND(L147*K147,2)</f>
        <v>0</v>
      </c>
      <c r="O147" s="225"/>
      <c r="P147" s="225"/>
      <c r="Q147" s="225"/>
      <c r="R147" s="145"/>
      <c r="T147" s="146" t="s">
        <v>5</v>
      </c>
      <c r="U147" s="43" t="s">
        <v>37</v>
      </c>
      <c r="V147" s="147">
        <v>4.3999999999999997E-2</v>
      </c>
      <c r="W147" s="147">
        <f>V147*K147</f>
        <v>4.3202720000000001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1" t="s">
        <v>163</v>
      </c>
      <c r="AT147" s="21" t="s">
        <v>165</v>
      </c>
      <c r="AU147" s="21" t="s">
        <v>130</v>
      </c>
      <c r="AY147" s="21" t="s">
        <v>164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1" t="s">
        <v>80</v>
      </c>
      <c r="BK147" s="149">
        <f>ROUND(L147*K147,2)</f>
        <v>0</v>
      </c>
      <c r="BL147" s="21" t="s">
        <v>163</v>
      </c>
      <c r="BM147" s="21" t="s">
        <v>810</v>
      </c>
    </row>
    <row r="148" spans="2:65" s="10" customFormat="1" ht="16.5" customHeight="1">
      <c r="B148" s="154"/>
      <c r="C148" s="155"/>
      <c r="D148" s="155"/>
      <c r="E148" s="156" t="s">
        <v>5</v>
      </c>
      <c r="F148" s="257" t="s">
        <v>811</v>
      </c>
      <c r="G148" s="258"/>
      <c r="H148" s="258"/>
      <c r="I148" s="258"/>
      <c r="J148" s="155"/>
      <c r="K148" s="157">
        <v>98.188000000000002</v>
      </c>
      <c r="L148" s="155"/>
      <c r="M148" s="155"/>
      <c r="N148" s="155"/>
      <c r="O148" s="155"/>
      <c r="P148" s="155"/>
      <c r="Q148" s="155"/>
      <c r="R148" s="158"/>
      <c r="T148" s="159"/>
      <c r="U148" s="155"/>
      <c r="V148" s="155"/>
      <c r="W148" s="155"/>
      <c r="X148" s="155"/>
      <c r="Y148" s="155"/>
      <c r="Z148" s="155"/>
      <c r="AA148" s="160"/>
      <c r="AT148" s="161" t="s">
        <v>371</v>
      </c>
      <c r="AU148" s="161" t="s">
        <v>130</v>
      </c>
      <c r="AV148" s="10" t="s">
        <v>130</v>
      </c>
      <c r="AW148" s="10" t="s">
        <v>30</v>
      </c>
      <c r="AX148" s="10" t="s">
        <v>72</v>
      </c>
      <c r="AY148" s="161" t="s">
        <v>164</v>
      </c>
    </row>
    <row r="149" spans="2:65" s="11" customFormat="1" ht="16.5" customHeight="1">
      <c r="B149" s="162"/>
      <c r="C149" s="163"/>
      <c r="D149" s="163"/>
      <c r="E149" s="164" t="s">
        <v>5</v>
      </c>
      <c r="F149" s="255" t="s">
        <v>375</v>
      </c>
      <c r="G149" s="256"/>
      <c r="H149" s="256"/>
      <c r="I149" s="256"/>
      <c r="J149" s="163"/>
      <c r="K149" s="165">
        <v>98.188000000000002</v>
      </c>
      <c r="L149" s="163"/>
      <c r="M149" s="163"/>
      <c r="N149" s="163"/>
      <c r="O149" s="163"/>
      <c r="P149" s="163"/>
      <c r="Q149" s="163"/>
      <c r="R149" s="166"/>
      <c r="T149" s="167"/>
      <c r="U149" s="163"/>
      <c r="V149" s="163"/>
      <c r="W149" s="163"/>
      <c r="X149" s="163"/>
      <c r="Y149" s="163"/>
      <c r="Z149" s="163"/>
      <c r="AA149" s="168"/>
      <c r="AT149" s="169" t="s">
        <v>371</v>
      </c>
      <c r="AU149" s="169" t="s">
        <v>130</v>
      </c>
      <c r="AV149" s="11" t="s">
        <v>163</v>
      </c>
      <c r="AW149" s="11" t="s">
        <v>30</v>
      </c>
      <c r="AX149" s="11" t="s">
        <v>80</v>
      </c>
      <c r="AY149" s="169" t="s">
        <v>164</v>
      </c>
    </row>
    <row r="150" spans="2:65" s="1" customFormat="1" ht="25.5" customHeight="1">
      <c r="B150" s="140"/>
      <c r="C150" s="141" t="s">
        <v>216</v>
      </c>
      <c r="D150" s="141" t="s">
        <v>165</v>
      </c>
      <c r="E150" s="142" t="s">
        <v>812</v>
      </c>
      <c r="F150" s="224" t="s">
        <v>813</v>
      </c>
      <c r="G150" s="224"/>
      <c r="H150" s="224"/>
      <c r="I150" s="224"/>
      <c r="J150" s="143" t="s">
        <v>417</v>
      </c>
      <c r="K150" s="144">
        <v>122.197</v>
      </c>
      <c r="L150" s="225">
        <v>0</v>
      </c>
      <c r="M150" s="225"/>
      <c r="N150" s="225">
        <f>ROUND(L150*K150,2)</f>
        <v>0</v>
      </c>
      <c r="O150" s="225"/>
      <c r="P150" s="225"/>
      <c r="Q150" s="225"/>
      <c r="R150" s="145"/>
      <c r="T150" s="146" t="s">
        <v>5</v>
      </c>
      <c r="U150" s="43" t="s">
        <v>37</v>
      </c>
      <c r="V150" s="147">
        <v>8.3000000000000004E-2</v>
      </c>
      <c r="W150" s="147">
        <f>V150*K150</f>
        <v>10.142351000000001</v>
      </c>
      <c r="X150" s="147">
        <v>0</v>
      </c>
      <c r="Y150" s="147">
        <f>X150*K150</f>
        <v>0</v>
      </c>
      <c r="Z150" s="147">
        <v>0</v>
      </c>
      <c r="AA150" s="148">
        <f>Z150*K150</f>
        <v>0</v>
      </c>
      <c r="AR150" s="21" t="s">
        <v>163</v>
      </c>
      <c r="AT150" s="21" t="s">
        <v>165</v>
      </c>
      <c r="AU150" s="21" t="s">
        <v>130</v>
      </c>
      <c r="AY150" s="21" t="s">
        <v>164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1" t="s">
        <v>80</v>
      </c>
      <c r="BK150" s="149">
        <f>ROUND(L150*K150,2)</f>
        <v>0</v>
      </c>
      <c r="BL150" s="21" t="s">
        <v>163</v>
      </c>
      <c r="BM150" s="21" t="s">
        <v>814</v>
      </c>
    </row>
    <row r="151" spans="2:65" s="10" customFormat="1" ht="16.5" customHeight="1">
      <c r="B151" s="154"/>
      <c r="C151" s="155"/>
      <c r="D151" s="155"/>
      <c r="E151" s="156" t="s">
        <v>5</v>
      </c>
      <c r="F151" s="257" t="s">
        <v>815</v>
      </c>
      <c r="G151" s="258"/>
      <c r="H151" s="258"/>
      <c r="I151" s="258"/>
      <c r="J151" s="155"/>
      <c r="K151" s="157">
        <v>122.197</v>
      </c>
      <c r="L151" s="155"/>
      <c r="M151" s="155"/>
      <c r="N151" s="155"/>
      <c r="O151" s="155"/>
      <c r="P151" s="155"/>
      <c r="Q151" s="155"/>
      <c r="R151" s="158"/>
      <c r="T151" s="159"/>
      <c r="U151" s="155"/>
      <c r="V151" s="155"/>
      <c r="W151" s="155"/>
      <c r="X151" s="155"/>
      <c r="Y151" s="155"/>
      <c r="Z151" s="155"/>
      <c r="AA151" s="160"/>
      <c r="AT151" s="161" t="s">
        <v>371</v>
      </c>
      <c r="AU151" s="161" t="s">
        <v>130</v>
      </c>
      <c r="AV151" s="10" t="s">
        <v>130</v>
      </c>
      <c r="AW151" s="10" t="s">
        <v>30</v>
      </c>
      <c r="AX151" s="10" t="s">
        <v>72</v>
      </c>
      <c r="AY151" s="161" t="s">
        <v>164</v>
      </c>
    </row>
    <row r="152" spans="2:65" s="11" customFormat="1" ht="16.5" customHeight="1">
      <c r="B152" s="162"/>
      <c r="C152" s="163"/>
      <c r="D152" s="163"/>
      <c r="E152" s="164" t="s">
        <v>5</v>
      </c>
      <c r="F152" s="255" t="s">
        <v>375</v>
      </c>
      <c r="G152" s="256"/>
      <c r="H152" s="256"/>
      <c r="I152" s="256"/>
      <c r="J152" s="163"/>
      <c r="K152" s="165">
        <v>122.197</v>
      </c>
      <c r="L152" s="163"/>
      <c r="M152" s="163"/>
      <c r="N152" s="163"/>
      <c r="O152" s="163"/>
      <c r="P152" s="163"/>
      <c r="Q152" s="163"/>
      <c r="R152" s="166"/>
      <c r="T152" s="167"/>
      <c r="U152" s="163"/>
      <c r="V152" s="163"/>
      <c r="W152" s="163"/>
      <c r="X152" s="163"/>
      <c r="Y152" s="163"/>
      <c r="Z152" s="163"/>
      <c r="AA152" s="168"/>
      <c r="AT152" s="169" t="s">
        <v>371</v>
      </c>
      <c r="AU152" s="169" t="s">
        <v>130</v>
      </c>
      <c r="AV152" s="11" t="s">
        <v>163</v>
      </c>
      <c r="AW152" s="11" t="s">
        <v>30</v>
      </c>
      <c r="AX152" s="11" t="s">
        <v>80</v>
      </c>
      <c r="AY152" s="169" t="s">
        <v>164</v>
      </c>
    </row>
    <row r="153" spans="2:65" s="1" customFormat="1" ht="25.5" customHeight="1">
      <c r="B153" s="140"/>
      <c r="C153" s="141" t="s">
        <v>220</v>
      </c>
      <c r="D153" s="141" t="s">
        <v>165</v>
      </c>
      <c r="E153" s="142" t="s">
        <v>816</v>
      </c>
      <c r="F153" s="224" t="s">
        <v>817</v>
      </c>
      <c r="G153" s="224"/>
      <c r="H153" s="224"/>
      <c r="I153" s="224"/>
      <c r="J153" s="143" t="s">
        <v>417</v>
      </c>
      <c r="K153" s="144">
        <v>98.188000000000002</v>
      </c>
      <c r="L153" s="225">
        <v>0</v>
      </c>
      <c r="M153" s="225"/>
      <c r="N153" s="225">
        <f>ROUND(L153*K153,2)</f>
        <v>0</v>
      </c>
      <c r="O153" s="225"/>
      <c r="P153" s="225"/>
      <c r="Q153" s="225"/>
      <c r="R153" s="145"/>
      <c r="T153" s="146" t="s">
        <v>5</v>
      </c>
      <c r="U153" s="43" t="s">
        <v>37</v>
      </c>
      <c r="V153" s="147">
        <v>0.65200000000000002</v>
      </c>
      <c r="W153" s="147">
        <f>V153*K153</f>
        <v>64.01857600000001</v>
      </c>
      <c r="X153" s="147">
        <v>0</v>
      </c>
      <c r="Y153" s="147">
        <f>X153*K153</f>
        <v>0</v>
      </c>
      <c r="Z153" s="147">
        <v>0</v>
      </c>
      <c r="AA153" s="148">
        <f>Z153*K153</f>
        <v>0</v>
      </c>
      <c r="AR153" s="21" t="s">
        <v>163</v>
      </c>
      <c r="AT153" s="21" t="s">
        <v>165</v>
      </c>
      <c r="AU153" s="21" t="s">
        <v>130</v>
      </c>
      <c r="AY153" s="21" t="s">
        <v>164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1" t="s">
        <v>80</v>
      </c>
      <c r="BK153" s="149">
        <f>ROUND(L153*K153,2)</f>
        <v>0</v>
      </c>
      <c r="BL153" s="21" t="s">
        <v>163</v>
      </c>
      <c r="BM153" s="21" t="s">
        <v>818</v>
      </c>
    </row>
    <row r="154" spans="2:65" s="10" customFormat="1" ht="16.5" customHeight="1">
      <c r="B154" s="154"/>
      <c r="C154" s="155"/>
      <c r="D154" s="155"/>
      <c r="E154" s="156" t="s">
        <v>5</v>
      </c>
      <c r="F154" s="257" t="s">
        <v>811</v>
      </c>
      <c r="G154" s="258"/>
      <c r="H154" s="258"/>
      <c r="I154" s="258"/>
      <c r="J154" s="155"/>
      <c r="K154" s="157">
        <v>98.188000000000002</v>
      </c>
      <c r="L154" s="155"/>
      <c r="M154" s="155"/>
      <c r="N154" s="155"/>
      <c r="O154" s="155"/>
      <c r="P154" s="155"/>
      <c r="Q154" s="155"/>
      <c r="R154" s="158"/>
      <c r="T154" s="159"/>
      <c r="U154" s="155"/>
      <c r="V154" s="155"/>
      <c r="W154" s="155"/>
      <c r="X154" s="155"/>
      <c r="Y154" s="155"/>
      <c r="Z154" s="155"/>
      <c r="AA154" s="160"/>
      <c r="AT154" s="161" t="s">
        <v>371</v>
      </c>
      <c r="AU154" s="161" t="s">
        <v>130</v>
      </c>
      <c r="AV154" s="10" t="s">
        <v>130</v>
      </c>
      <c r="AW154" s="10" t="s">
        <v>30</v>
      </c>
      <c r="AX154" s="10" t="s">
        <v>72</v>
      </c>
      <c r="AY154" s="161" t="s">
        <v>164</v>
      </c>
    </row>
    <row r="155" spans="2:65" s="11" customFormat="1" ht="16.5" customHeight="1">
      <c r="B155" s="162"/>
      <c r="C155" s="163"/>
      <c r="D155" s="163"/>
      <c r="E155" s="164" t="s">
        <v>5</v>
      </c>
      <c r="F155" s="255" t="s">
        <v>375</v>
      </c>
      <c r="G155" s="256"/>
      <c r="H155" s="256"/>
      <c r="I155" s="256"/>
      <c r="J155" s="163"/>
      <c r="K155" s="165">
        <v>98.188000000000002</v>
      </c>
      <c r="L155" s="163"/>
      <c r="M155" s="163"/>
      <c r="N155" s="163"/>
      <c r="O155" s="163"/>
      <c r="P155" s="163"/>
      <c r="Q155" s="163"/>
      <c r="R155" s="166"/>
      <c r="T155" s="167"/>
      <c r="U155" s="163"/>
      <c r="V155" s="163"/>
      <c r="W155" s="163"/>
      <c r="X155" s="163"/>
      <c r="Y155" s="163"/>
      <c r="Z155" s="163"/>
      <c r="AA155" s="168"/>
      <c r="AT155" s="169" t="s">
        <v>371</v>
      </c>
      <c r="AU155" s="169" t="s">
        <v>130</v>
      </c>
      <c r="AV155" s="11" t="s">
        <v>163</v>
      </c>
      <c r="AW155" s="11" t="s">
        <v>30</v>
      </c>
      <c r="AX155" s="11" t="s">
        <v>80</v>
      </c>
      <c r="AY155" s="169" t="s">
        <v>164</v>
      </c>
    </row>
    <row r="156" spans="2:65" s="1" customFormat="1" ht="25.5" customHeight="1">
      <c r="B156" s="140"/>
      <c r="C156" s="141" t="s">
        <v>11</v>
      </c>
      <c r="D156" s="141" t="s">
        <v>165</v>
      </c>
      <c r="E156" s="142" t="s">
        <v>819</v>
      </c>
      <c r="F156" s="224" t="s">
        <v>820</v>
      </c>
      <c r="G156" s="224"/>
      <c r="H156" s="224"/>
      <c r="I156" s="224"/>
      <c r="J156" s="143" t="s">
        <v>511</v>
      </c>
      <c r="K156" s="144">
        <v>195.51499999999999</v>
      </c>
      <c r="L156" s="225">
        <v>0</v>
      </c>
      <c r="M156" s="225"/>
      <c r="N156" s="225">
        <f>ROUND(L156*K156,2)</f>
        <v>0</v>
      </c>
      <c r="O156" s="225"/>
      <c r="P156" s="225"/>
      <c r="Q156" s="225"/>
      <c r="R156" s="145"/>
      <c r="T156" s="146" t="s">
        <v>5</v>
      </c>
      <c r="U156" s="43" t="s">
        <v>37</v>
      </c>
      <c r="V156" s="147">
        <v>0</v>
      </c>
      <c r="W156" s="147">
        <f>V156*K156</f>
        <v>0</v>
      </c>
      <c r="X156" s="147">
        <v>0</v>
      </c>
      <c r="Y156" s="147">
        <f>X156*K156</f>
        <v>0</v>
      </c>
      <c r="Z156" s="147">
        <v>0</v>
      </c>
      <c r="AA156" s="148">
        <f>Z156*K156</f>
        <v>0</v>
      </c>
      <c r="AR156" s="21" t="s">
        <v>163</v>
      </c>
      <c r="AT156" s="21" t="s">
        <v>165</v>
      </c>
      <c r="AU156" s="21" t="s">
        <v>130</v>
      </c>
      <c r="AY156" s="21" t="s">
        <v>164</v>
      </c>
      <c r="BE156" s="149">
        <f>IF(U156="základní",N156,0)</f>
        <v>0</v>
      </c>
      <c r="BF156" s="149">
        <f>IF(U156="snížená",N156,0)</f>
        <v>0</v>
      </c>
      <c r="BG156" s="149">
        <f>IF(U156="zákl. přenesená",N156,0)</f>
        <v>0</v>
      </c>
      <c r="BH156" s="149">
        <f>IF(U156="sníž. přenesená",N156,0)</f>
        <v>0</v>
      </c>
      <c r="BI156" s="149">
        <f>IF(U156="nulová",N156,0)</f>
        <v>0</v>
      </c>
      <c r="BJ156" s="21" t="s">
        <v>80</v>
      </c>
      <c r="BK156" s="149">
        <f>ROUND(L156*K156,2)</f>
        <v>0</v>
      </c>
      <c r="BL156" s="21" t="s">
        <v>163</v>
      </c>
      <c r="BM156" s="21" t="s">
        <v>821</v>
      </c>
    </row>
    <row r="157" spans="2:65" s="10" customFormat="1" ht="16.5" customHeight="1">
      <c r="B157" s="154"/>
      <c r="C157" s="155"/>
      <c r="D157" s="155"/>
      <c r="E157" s="156" t="s">
        <v>5</v>
      </c>
      <c r="F157" s="257" t="s">
        <v>822</v>
      </c>
      <c r="G157" s="258"/>
      <c r="H157" s="258"/>
      <c r="I157" s="258"/>
      <c r="J157" s="155"/>
      <c r="K157" s="157">
        <v>195.51499999999999</v>
      </c>
      <c r="L157" s="155"/>
      <c r="M157" s="155"/>
      <c r="N157" s="155"/>
      <c r="O157" s="155"/>
      <c r="P157" s="155"/>
      <c r="Q157" s="155"/>
      <c r="R157" s="158"/>
      <c r="T157" s="159"/>
      <c r="U157" s="155"/>
      <c r="V157" s="155"/>
      <c r="W157" s="155"/>
      <c r="X157" s="155"/>
      <c r="Y157" s="155"/>
      <c r="Z157" s="155"/>
      <c r="AA157" s="160"/>
      <c r="AT157" s="161" t="s">
        <v>371</v>
      </c>
      <c r="AU157" s="161" t="s">
        <v>130</v>
      </c>
      <c r="AV157" s="10" t="s">
        <v>130</v>
      </c>
      <c r="AW157" s="10" t="s">
        <v>30</v>
      </c>
      <c r="AX157" s="10" t="s">
        <v>72</v>
      </c>
      <c r="AY157" s="161" t="s">
        <v>164</v>
      </c>
    </row>
    <row r="158" spans="2:65" s="11" customFormat="1" ht="16.5" customHeight="1">
      <c r="B158" s="162"/>
      <c r="C158" s="163"/>
      <c r="D158" s="163"/>
      <c r="E158" s="164" t="s">
        <v>5</v>
      </c>
      <c r="F158" s="255" t="s">
        <v>375</v>
      </c>
      <c r="G158" s="256"/>
      <c r="H158" s="256"/>
      <c r="I158" s="256"/>
      <c r="J158" s="163"/>
      <c r="K158" s="165">
        <v>195.51499999999999</v>
      </c>
      <c r="L158" s="163"/>
      <c r="M158" s="163"/>
      <c r="N158" s="163"/>
      <c r="O158" s="163"/>
      <c r="P158" s="163"/>
      <c r="Q158" s="163"/>
      <c r="R158" s="166"/>
      <c r="T158" s="167"/>
      <c r="U158" s="163"/>
      <c r="V158" s="163"/>
      <c r="W158" s="163"/>
      <c r="X158" s="163"/>
      <c r="Y158" s="163"/>
      <c r="Z158" s="163"/>
      <c r="AA158" s="168"/>
      <c r="AT158" s="169" t="s">
        <v>371</v>
      </c>
      <c r="AU158" s="169" t="s">
        <v>130</v>
      </c>
      <c r="AV158" s="11" t="s">
        <v>163</v>
      </c>
      <c r="AW158" s="11" t="s">
        <v>30</v>
      </c>
      <c r="AX158" s="11" t="s">
        <v>80</v>
      </c>
      <c r="AY158" s="169" t="s">
        <v>164</v>
      </c>
    </row>
    <row r="159" spans="2:65" s="1" customFormat="1" ht="25.5" customHeight="1">
      <c r="B159" s="140"/>
      <c r="C159" s="141" t="s">
        <v>227</v>
      </c>
      <c r="D159" s="141" t="s">
        <v>165</v>
      </c>
      <c r="E159" s="142" t="s">
        <v>823</v>
      </c>
      <c r="F159" s="224" t="s">
        <v>824</v>
      </c>
      <c r="G159" s="224"/>
      <c r="H159" s="224"/>
      <c r="I159" s="224"/>
      <c r="J159" s="143" t="s">
        <v>417</v>
      </c>
      <c r="K159" s="144">
        <v>98.188000000000002</v>
      </c>
      <c r="L159" s="225">
        <v>0</v>
      </c>
      <c r="M159" s="225"/>
      <c r="N159" s="225">
        <f>ROUND(L159*K159,2)</f>
        <v>0</v>
      </c>
      <c r="O159" s="225"/>
      <c r="P159" s="225"/>
      <c r="Q159" s="225"/>
      <c r="R159" s="145"/>
      <c r="T159" s="146" t="s">
        <v>5</v>
      </c>
      <c r="U159" s="43" t="s">
        <v>37</v>
      </c>
      <c r="V159" s="147">
        <v>0.29899999999999999</v>
      </c>
      <c r="W159" s="147">
        <f>V159*K159</f>
        <v>29.358211999999998</v>
      </c>
      <c r="X159" s="147">
        <v>0</v>
      </c>
      <c r="Y159" s="147">
        <f>X159*K159</f>
        <v>0</v>
      </c>
      <c r="Z159" s="147">
        <v>0</v>
      </c>
      <c r="AA159" s="148">
        <f>Z159*K159</f>
        <v>0</v>
      </c>
      <c r="AR159" s="21" t="s">
        <v>163</v>
      </c>
      <c r="AT159" s="21" t="s">
        <v>165</v>
      </c>
      <c r="AU159" s="21" t="s">
        <v>130</v>
      </c>
      <c r="AY159" s="21" t="s">
        <v>164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1" t="s">
        <v>80</v>
      </c>
      <c r="BK159" s="149">
        <f>ROUND(L159*K159,2)</f>
        <v>0</v>
      </c>
      <c r="BL159" s="21" t="s">
        <v>163</v>
      </c>
      <c r="BM159" s="21" t="s">
        <v>825</v>
      </c>
    </row>
    <row r="160" spans="2:65" s="10" customFormat="1" ht="16.5" customHeight="1">
      <c r="B160" s="154"/>
      <c r="C160" s="155"/>
      <c r="D160" s="155"/>
      <c r="E160" s="156" t="s">
        <v>5</v>
      </c>
      <c r="F160" s="257" t="s">
        <v>826</v>
      </c>
      <c r="G160" s="258"/>
      <c r="H160" s="258"/>
      <c r="I160" s="258"/>
      <c r="J160" s="155"/>
      <c r="K160" s="157">
        <v>122.197</v>
      </c>
      <c r="L160" s="155"/>
      <c r="M160" s="155"/>
      <c r="N160" s="155"/>
      <c r="O160" s="155"/>
      <c r="P160" s="155"/>
      <c r="Q160" s="155"/>
      <c r="R160" s="158"/>
      <c r="T160" s="159"/>
      <c r="U160" s="155"/>
      <c r="V160" s="155"/>
      <c r="W160" s="155"/>
      <c r="X160" s="155"/>
      <c r="Y160" s="155"/>
      <c r="Z160" s="155"/>
      <c r="AA160" s="160"/>
      <c r="AT160" s="161" t="s">
        <v>371</v>
      </c>
      <c r="AU160" s="161" t="s">
        <v>130</v>
      </c>
      <c r="AV160" s="10" t="s">
        <v>130</v>
      </c>
      <c r="AW160" s="10" t="s">
        <v>30</v>
      </c>
      <c r="AX160" s="10" t="s">
        <v>72</v>
      </c>
      <c r="AY160" s="161" t="s">
        <v>164</v>
      </c>
    </row>
    <row r="161" spans="2:65" s="10" customFormat="1" ht="25.5" customHeight="1">
      <c r="B161" s="154"/>
      <c r="C161" s="155"/>
      <c r="D161" s="155"/>
      <c r="E161" s="156" t="s">
        <v>5</v>
      </c>
      <c r="F161" s="253" t="s">
        <v>827</v>
      </c>
      <c r="G161" s="254"/>
      <c r="H161" s="254"/>
      <c r="I161" s="254"/>
      <c r="J161" s="155"/>
      <c r="K161" s="157">
        <v>-24.009</v>
      </c>
      <c r="L161" s="155"/>
      <c r="M161" s="155"/>
      <c r="N161" s="155"/>
      <c r="O161" s="155"/>
      <c r="P161" s="155"/>
      <c r="Q161" s="155"/>
      <c r="R161" s="158"/>
      <c r="T161" s="159"/>
      <c r="U161" s="155"/>
      <c r="V161" s="155"/>
      <c r="W161" s="155"/>
      <c r="X161" s="155"/>
      <c r="Y161" s="155"/>
      <c r="Z161" s="155"/>
      <c r="AA161" s="160"/>
      <c r="AT161" s="161" t="s">
        <v>371</v>
      </c>
      <c r="AU161" s="161" t="s">
        <v>130</v>
      </c>
      <c r="AV161" s="10" t="s">
        <v>130</v>
      </c>
      <c r="AW161" s="10" t="s">
        <v>30</v>
      </c>
      <c r="AX161" s="10" t="s">
        <v>72</v>
      </c>
      <c r="AY161" s="161" t="s">
        <v>164</v>
      </c>
    </row>
    <row r="162" spans="2:65" s="11" customFormat="1" ht="16.5" customHeight="1">
      <c r="B162" s="162"/>
      <c r="C162" s="163"/>
      <c r="D162" s="163"/>
      <c r="E162" s="164" t="s">
        <v>5</v>
      </c>
      <c r="F162" s="255" t="s">
        <v>375</v>
      </c>
      <c r="G162" s="256"/>
      <c r="H162" s="256"/>
      <c r="I162" s="256"/>
      <c r="J162" s="163"/>
      <c r="K162" s="165">
        <v>98.188000000000002</v>
      </c>
      <c r="L162" s="163"/>
      <c r="M162" s="163"/>
      <c r="N162" s="163"/>
      <c r="O162" s="163"/>
      <c r="P162" s="163"/>
      <c r="Q162" s="163"/>
      <c r="R162" s="166"/>
      <c r="T162" s="167"/>
      <c r="U162" s="163"/>
      <c r="V162" s="163"/>
      <c r="W162" s="163"/>
      <c r="X162" s="163"/>
      <c r="Y162" s="163"/>
      <c r="Z162" s="163"/>
      <c r="AA162" s="168"/>
      <c r="AT162" s="169" t="s">
        <v>371</v>
      </c>
      <c r="AU162" s="169" t="s">
        <v>130</v>
      </c>
      <c r="AV162" s="11" t="s">
        <v>163</v>
      </c>
      <c r="AW162" s="11" t="s">
        <v>30</v>
      </c>
      <c r="AX162" s="11" t="s">
        <v>80</v>
      </c>
      <c r="AY162" s="169" t="s">
        <v>164</v>
      </c>
    </row>
    <row r="163" spans="2:65" s="1" customFormat="1" ht="16.5" customHeight="1">
      <c r="B163" s="140"/>
      <c r="C163" s="170" t="s">
        <v>231</v>
      </c>
      <c r="D163" s="170" t="s">
        <v>508</v>
      </c>
      <c r="E163" s="171" t="s">
        <v>828</v>
      </c>
      <c r="F163" s="263" t="s">
        <v>829</v>
      </c>
      <c r="G163" s="263"/>
      <c r="H163" s="263"/>
      <c r="I163" s="263"/>
      <c r="J163" s="172" t="s">
        <v>511</v>
      </c>
      <c r="K163" s="173">
        <v>201.68799999999999</v>
      </c>
      <c r="L163" s="264">
        <v>0</v>
      </c>
      <c r="M163" s="264"/>
      <c r="N163" s="264">
        <f>ROUND(L163*K163,2)</f>
        <v>0</v>
      </c>
      <c r="O163" s="225"/>
      <c r="P163" s="225"/>
      <c r="Q163" s="225"/>
      <c r="R163" s="145"/>
      <c r="T163" s="146" t="s">
        <v>5</v>
      </c>
      <c r="U163" s="43" t="s">
        <v>37</v>
      </c>
      <c r="V163" s="147">
        <v>0</v>
      </c>
      <c r="W163" s="147">
        <f>V163*K163</f>
        <v>0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1" t="s">
        <v>340</v>
      </c>
      <c r="AT163" s="21" t="s">
        <v>508</v>
      </c>
      <c r="AU163" s="21" t="s">
        <v>130</v>
      </c>
      <c r="AY163" s="21" t="s">
        <v>164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1" t="s">
        <v>80</v>
      </c>
      <c r="BK163" s="149">
        <f>ROUND(L163*K163,2)</f>
        <v>0</v>
      </c>
      <c r="BL163" s="21" t="s">
        <v>163</v>
      </c>
      <c r="BM163" s="21" t="s">
        <v>830</v>
      </c>
    </row>
    <row r="164" spans="2:65" s="10" customFormat="1" ht="16.5" customHeight="1">
      <c r="B164" s="154"/>
      <c r="C164" s="155"/>
      <c r="D164" s="155"/>
      <c r="E164" s="156" t="s">
        <v>5</v>
      </c>
      <c r="F164" s="257" t="s">
        <v>831</v>
      </c>
      <c r="G164" s="258"/>
      <c r="H164" s="258"/>
      <c r="I164" s="258"/>
      <c r="J164" s="155"/>
      <c r="K164" s="157">
        <v>201.68799999999999</v>
      </c>
      <c r="L164" s="155"/>
      <c r="M164" s="155"/>
      <c r="N164" s="155"/>
      <c r="O164" s="155"/>
      <c r="P164" s="155"/>
      <c r="Q164" s="155"/>
      <c r="R164" s="158"/>
      <c r="T164" s="159"/>
      <c r="U164" s="155"/>
      <c r="V164" s="155"/>
      <c r="W164" s="155"/>
      <c r="X164" s="155"/>
      <c r="Y164" s="155"/>
      <c r="Z164" s="155"/>
      <c r="AA164" s="160"/>
      <c r="AT164" s="161" t="s">
        <v>371</v>
      </c>
      <c r="AU164" s="161" t="s">
        <v>130</v>
      </c>
      <c r="AV164" s="10" t="s">
        <v>130</v>
      </c>
      <c r="AW164" s="10" t="s">
        <v>30</v>
      </c>
      <c r="AX164" s="10" t="s">
        <v>72</v>
      </c>
      <c r="AY164" s="161" t="s">
        <v>164</v>
      </c>
    </row>
    <row r="165" spans="2:65" s="11" customFormat="1" ht="16.5" customHeight="1">
      <c r="B165" s="162"/>
      <c r="C165" s="163"/>
      <c r="D165" s="163"/>
      <c r="E165" s="164" t="s">
        <v>5</v>
      </c>
      <c r="F165" s="255" t="s">
        <v>375</v>
      </c>
      <c r="G165" s="256"/>
      <c r="H165" s="256"/>
      <c r="I165" s="256"/>
      <c r="J165" s="163"/>
      <c r="K165" s="165">
        <v>201.68799999999999</v>
      </c>
      <c r="L165" s="163"/>
      <c r="M165" s="163"/>
      <c r="N165" s="163"/>
      <c r="O165" s="163"/>
      <c r="P165" s="163"/>
      <c r="Q165" s="163"/>
      <c r="R165" s="166"/>
      <c r="T165" s="167"/>
      <c r="U165" s="163"/>
      <c r="V165" s="163"/>
      <c r="W165" s="163"/>
      <c r="X165" s="163"/>
      <c r="Y165" s="163"/>
      <c r="Z165" s="163"/>
      <c r="AA165" s="168"/>
      <c r="AT165" s="169" t="s">
        <v>371</v>
      </c>
      <c r="AU165" s="169" t="s">
        <v>130</v>
      </c>
      <c r="AV165" s="11" t="s">
        <v>163</v>
      </c>
      <c r="AW165" s="11" t="s">
        <v>30</v>
      </c>
      <c r="AX165" s="11" t="s">
        <v>80</v>
      </c>
      <c r="AY165" s="169" t="s">
        <v>164</v>
      </c>
    </row>
    <row r="166" spans="2:65" s="1" customFormat="1" ht="25.5" customHeight="1">
      <c r="B166" s="140"/>
      <c r="C166" s="141" t="s">
        <v>235</v>
      </c>
      <c r="D166" s="141" t="s">
        <v>165</v>
      </c>
      <c r="E166" s="142" t="s">
        <v>454</v>
      </c>
      <c r="F166" s="224" t="s">
        <v>455</v>
      </c>
      <c r="G166" s="224"/>
      <c r="H166" s="224"/>
      <c r="I166" s="224"/>
      <c r="J166" s="143" t="s">
        <v>368</v>
      </c>
      <c r="K166" s="144">
        <v>36.960999999999999</v>
      </c>
      <c r="L166" s="225">
        <v>0</v>
      </c>
      <c r="M166" s="225"/>
      <c r="N166" s="225">
        <f>ROUND(L166*K166,2)</f>
        <v>0</v>
      </c>
      <c r="O166" s="225"/>
      <c r="P166" s="225"/>
      <c r="Q166" s="225"/>
      <c r="R166" s="145"/>
      <c r="T166" s="146" t="s">
        <v>5</v>
      </c>
      <c r="U166" s="43" t="s">
        <v>37</v>
      </c>
      <c r="V166" s="147">
        <v>1.7999999999999999E-2</v>
      </c>
      <c r="W166" s="147">
        <f>V166*K166</f>
        <v>0.66529799999999994</v>
      </c>
      <c r="X166" s="147">
        <v>0</v>
      </c>
      <c r="Y166" s="147">
        <f>X166*K166</f>
        <v>0</v>
      </c>
      <c r="Z166" s="147">
        <v>0</v>
      </c>
      <c r="AA166" s="148">
        <f>Z166*K166</f>
        <v>0</v>
      </c>
      <c r="AR166" s="21" t="s">
        <v>163</v>
      </c>
      <c r="AT166" s="21" t="s">
        <v>165</v>
      </c>
      <c r="AU166" s="21" t="s">
        <v>130</v>
      </c>
      <c r="AY166" s="21" t="s">
        <v>164</v>
      </c>
      <c r="BE166" s="149">
        <f>IF(U166="základní",N166,0)</f>
        <v>0</v>
      </c>
      <c r="BF166" s="149">
        <f>IF(U166="snížená",N166,0)</f>
        <v>0</v>
      </c>
      <c r="BG166" s="149">
        <f>IF(U166="zákl. přenesená",N166,0)</f>
        <v>0</v>
      </c>
      <c r="BH166" s="149">
        <f>IF(U166="sníž. přenesená",N166,0)</f>
        <v>0</v>
      </c>
      <c r="BI166" s="149">
        <f>IF(U166="nulová",N166,0)</f>
        <v>0</v>
      </c>
      <c r="BJ166" s="21" t="s">
        <v>80</v>
      </c>
      <c r="BK166" s="149">
        <f>ROUND(L166*K166,2)</f>
        <v>0</v>
      </c>
      <c r="BL166" s="21" t="s">
        <v>163</v>
      </c>
      <c r="BM166" s="21" t="s">
        <v>832</v>
      </c>
    </row>
    <row r="167" spans="2:65" s="10" customFormat="1" ht="16.5" customHeight="1">
      <c r="B167" s="154"/>
      <c r="C167" s="155"/>
      <c r="D167" s="155"/>
      <c r="E167" s="156" t="s">
        <v>5</v>
      </c>
      <c r="F167" s="257" t="s">
        <v>833</v>
      </c>
      <c r="G167" s="258"/>
      <c r="H167" s="258"/>
      <c r="I167" s="258"/>
      <c r="J167" s="155"/>
      <c r="K167" s="157">
        <v>36.960999999999999</v>
      </c>
      <c r="L167" s="155"/>
      <c r="M167" s="155"/>
      <c r="N167" s="155"/>
      <c r="O167" s="155"/>
      <c r="P167" s="155"/>
      <c r="Q167" s="155"/>
      <c r="R167" s="158"/>
      <c r="T167" s="159"/>
      <c r="U167" s="155"/>
      <c r="V167" s="155"/>
      <c r="W167" s="155"/>
      <c r="X167" s="155"/>
      <c r="Y167" s="155"/>
      <c r="Z167" s="155"/>
      <c r="AA167" s="160"/>
      <c r="AT167" s="161" t="s">
        <v>371</v>
      </c>
      <c r="AU167" s="161" t="s">
        <v>130</v>
      </c>
      <c r="AV167" s="10" t="s">
        <v>130</v>
      </c>
      <c r="AW167" s="10" t="s">
        <v>30</v>
      </c>
      <c r="AX167" s="10" t="s">
        <v>72</v>
      </c>
      <c r="AY167" s="161" t="s">
        <v>164</v>
      </c>
    </row>
    <row r="168" spans="2:65" s="11" customFormat="1" ht="16.5" customHeight="1">
      <c r="B168" s="162"/>
      <c r="C168" s="163"/>
      <c r="D168" s="163"/>
      <c r="E168" s="164" t="s">
        <v>5</v>
      </c>
      <c r="F168" s="255" t="s">
        <v>375</v>
      </c>
      <c r="G168" s="256"/>
      <c r="H168" s="256"/>
      <c r="I168" s="256"/>
      <c r="J168" s="163"/>
      <c r="K168" s="165">
        <v>36.960999999999999</v>
      </c>
      <c r="L168" s="163"/>
      <c r="M168" s="163"/>
      <c r="N168" s="163"/>
      <c r="O168" s="163"/>
      <c r="P168" s="163"/>
      <c r="Q168" s="163"/>
      <c r="R168" s="166"/>
      <c r="T168" s="167"/>
      <c r="U168" s="163"/>
      <c r="V168" s="163"/>
      <c r="W168" s="163"/>
      <c r="X168" s="163"/>
      <c r="Y168" s="163"/>
      <c r="Z168" s="163"/>
      <c r="AA168" s="168"/>
      <c r="AT168" s="169" t="s">
        <v>371</v>
      </c>
      <c r="AU168" s="169" t="s">
        <v>130</v>
      </c>
      <c r="AV168" s="11" t="s">
        <v>163</v>
      </c>
      <c r="AW168" s="11" t="s">
        <v>30</v>
      </c>
      <c r="AX168" s="11" t="s">
        <v>80</v>
      </c>
      <c r="AY168" s="169" t="s">
        <v>164</v>
      </c>
    </row>
    <row r="169" spans="2:65" s="9" customFormat="1" ht="29.85" customHeight="1">
      <c r="B169" s="129"/>
      <c r="C169" s="130"/>
      <c r="D169" s="139" t="s">
        <v>761</v>
      </c>
      <c r="E169" s="139"/>
      <c r="F169" s="139"/>
      <c r="G169" s="139"/>
      <c r="H169" s="139"/>
      <c r="I169" s="139"/>
      <c r="J169" s="139"/>
      <c r="K169" s="139"/>
      <c r="L169" s="139"/>
      <c r="M169" s="139"/>
      <c r="N169" s="230">
        <f>BK169</f>
        <v>0</v>
      </c>
      <c r="O169" s="231"/>
      <c r="P169" s="231"/>
      <c r="Q169" s="231"/>
      <c r="R169" s="132"/>
      <c r="T169" s="133"/>
      <c r="U169" s="130"/>
      <c r="V169" s="130"/>
      <c r="W169" s="134">
        <f>SUM(W170:W171)</f>
        <v>6.1066000000000003</v>
      </c>
      <c r="X169" s="130"/>
      <c r="Y169" s="134">
        <f>SUM(Y170:Y171)</f>
        <v>7.9160820000000003</v>
      </c>
      <c r="Z169" s="130"/>
      <c r="AA169" s="135">
        <f>SUM(AA170:AA171)</f>
        <v>0</v>
      </c>
      <c r="AR169" s="136" t="s">
        <v>80</v>
      </c>
      <c r="AT169" s="137" t="s">
        <v>71</v>
      </c>
      <c r="AU169" s="137" t="s">
        <v>80</v>
      </c>
      <c r="AY169" s="136" t="s">
        <v>164</v>
      </c>
      <c r="BK169" s="138">
        <f>SUM(BK170:BK171)</f>
        <v>0</v>
      </c>
    </row>
    <row r="170" spans="2:65" s="1" customFormat="1" ht="38.25" customHeight="1">
      <c r="B170" s="140"/>
      <c r="C170" s="141" t="s">
        <v>239</v>
      </c>
      <c r="D170" s="141" t="s">
        <v>165</v>
      </c>
      <c r="E170" s="142" t="s">
        <v>834</v>
      </c>
      <c r="F170" s="224" t="s">
        <v>835</v>
      </c>
      <c r="G170" s="224"/>
      <c r="H170" s="224"/>
      <c r="I170" s="224"/>
      <c r="J170" s="143" t="s">
        <v>409</v>
      </c>
      <c r="K170" s="144">
        <v>32.14</v>
      </c>
      <c r="L170" s="225">
        <v>0</v>
      </c>
      <c r="M170" s="225"/>
      <c r="N170" s="225">
        <f>ROUND(L170*K170,2)</f>
        <v>0</v>
      </c>
      <c r="O170" s="225"/>
      <c r="P170" s="225"/>
      <c r="Q170" s="225"/>
      <c r="R170" s="145"/>
      <c r="T170" s="146" t="s">
        <v>5</v>
      </c>
      <c r="U170" s="43" t="s">
        <v>37</v>
      </c>
      <c r="V170" s="147">
        <v>0.19</v>
      </c>
      <c r="W170" s="147">
        <f>V170*K170</f>
        <v>6.1066000000000003</v>
      </c>
      <c r="X170" s="147">
        <v>0.24629999999999999</v>
      </c>
      <c r="Y170" s="147">
        <f>X170*K170</f>
        <v>7.9160820000000003</v>
      </c>
      <c r="Z170" s="147">
        <v>0</v>
      </c>
      <c r="AA170" s="148">
        <f>Z170*K170</f>
        <v>0</v>
      </c>
      <c r="AR170" s="21" t="s">
        <v>163</v>
      </c>
      <c r="AT170" s="21" t="s">
        <v>165</v>
      </c>
      <c r="AU170" s="21" t="s">
        <v>130</v>
      </c>
      <c r="AY170" s="21" t="s">
        <v>164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1" t="s">
        <v>80</v>
      </c>
      <c r="BK170" s="149">
        <f>ROUND(L170*K170,2)</f>
        <v>0</v>
      </c>
      <c r="BL170" s="21" t="s">
        <v>163</v>
      </c>
      <c r="BM170" s="21" t="s">
        <v>836</v>
      </c>
    </row>
    <row r="171" spans="2:65" s="10" customFormat="1" ht="16.5" customHeight="1">
      <c r="B171" s="154"/>
      <c r="C171" s="155"/>
      <c r="D171" s="155"/>
      <c r="E171" s="156" t="s">
        <v>5</v>
      </c>
      <c r="F171" s="257" t="s">
        <v>837</v>
      </c>
      <c r="G171" s="258"/>
      <c r="H171" s="258"/>
      <c r="I171" s="258"/>
      <c r="J171" s="155"/>
      <c r="K171" s="157">
        <v>32.14</v>
      </c>
      <c r="L171" s="155"/>
      <c r="M171" s="155"/>
      <c r="N171" s="155"/>
      <c r="O171" s="155"/>
      <c r="P171" s="155"/>
      <c r="Q171" s="155"/>
      <c r="R171" s="158"/>
      <c r="T171" s="159"/>
      <c r="U171" s="155"/>
      <c r="V171" s="155"/>
      <c r="W171" s="155"/>
      <c r="X171" s="155"/>
      <c r="Y171" s="155"/>
      <c r="Z171" s="155"/>
      <c r="AA171" s="160"/>
      <c r="AT171" s="161" t="s">
        <v>371</v>
      </c>
      <c r="AU171" s="161" t="s">
        <v>130</v>
      </c>
      <c r="AV171" s="10" t="s">
        <v>130</v>
      </c>
      <c r="AW171" s="10" t="s">
        <v>30</v>
      </c>
      <c r="AX171" s="10" t="s">
        <v>80</v>
      </c>
      <c r="AY171" s="161" t="s">
        <v>164</v>
      </c>
    </row>
    <row r="172" spans="2:65" s="9" customFormat="1" ht="29.85" customHeight="1">
      <c r="B172" s="129"/>
      <c r="C172" s="130"/>
      <c r="D172" s="139" t="s">
        <v>762</v>
      </c>
      <c r="E172" s="139"/>
      <c r="F172" s="139"/>
      <c r="G172" s="139"/>
      <c r="H172" s="139"/>
      <c r="I172" s="139"/>
      <c r="J172" s="139"/>
      <c r="K172" s="139"/>
      <c r="L172" s="139"/>
      <c r="M172" s="139"/>
      <c r="N172" s="230">
        <f>BK172</f>
        <v>0</v>
      </c>
      <c r="O172" s="231"/>
      <c r="P172" s="231"/>
      <c r="Q172" s="231"/>
      <c r="R172" s="132"/>
      <c r="T172" s="133"/>
      <c r="U172" s="130"/>
      <c r="V172" s="130"/>
      <c r="W172" s="134">
        <f>SUM(W173:W184)</f>
        <v>19.689568999999999</v>
      </c>
      <c r="X172" s="130"/>
      <c r="Y172" s="134">
        <f>SUM(Y173:Y184)</f>
        <v>0.48334883000000001</v>
      </c>
      <c r="Z172" s="130"/>
      <c r="AA172" s="135">
        <f>SUM(AA173:AA184)</f>
        <v>0</v>
      </c>
      <c r="AR172" s="136" t="s">
        <v>80</v>
      </c>
      <c r="AT172" s="137" t="s">
        <v>71</v>
      </c>
      <c r="AU172" s="137" t="s">
        <v>80</v>
      </c>
      <c r="AY172" s="136" t="s">
        <v>164</v>
      </c>
      <c r="BK172" s="138">
        <f>SUM(BK173:BK184)</f>
        <v>0</v>
      </c>
    </row>
    <row r="173" spans="2:65" s="1" customFormat="1" ht="25.5" customHeight="1">
      <c r="B173" s="140"/>
      <c r="C173" s="141" t="s">
        <v>243</v>
      </c>
      <c r="D173" s="141" t="s">
        <v>165</v>
      </c>
      <c r="E173" s="142" t="s">
        <v>838</v>
      </c>
      <c r="F173" s="224" t="s">
        <v>839</v>
      </c>
      <c r="G173" s="224"/>
      <c r="H173" s="224"/>
      <c r="I173" s="224"/>
      <c r="J173" s="143" t="s">
        <v>417</v>
      </c>
      <c r="K173" s="144">
        <v>4.3579999999999997</v>
      </c>
      <c r="L173" s="225">
        <v>0</v>
      </c>
      <c r="M173" s="225"/>
      <c r="N173" s="225">
        <f>ROUND(L173*K173,2)</f>
        <v>0</v>
      </c>
      <c r="O173" s="225"/>
      <c r="P173" s="225"/>
      <c r="Q173" s="225"/>
      <c r="R173" s="145"/>
      <c r="T173" s="146" t="s">
        <v>5</v>
      </c>
      <c r="U173" s="43" t="s">
        <v>37</v>
      </c>
      <c r="V173" s="147">
        <v>1.3169999999999999</v>
      </c>
      <c r="W173" s="147">
        <f>V173*K173</f>
        <v>5.7394859999999994</v>
      </c>
      <c r="X173" s="147">
        <v>0</v>
      </c>
      <c r="Y173" s="147">
        <f>X173*K173</f>
        <v>0</v>
      </c>
      <c r="Z173" s="147">
        <v>0</v>
      </c>
      <c r="AA173" s="148">
        <f>Z173*K173</f>
        <v>0</v>
      </c>
      <c r="AR173" s="21" t="s">
        <v>163</v>
      </c>
      <c r="AT173" s="21" t="s">
        <v>165</v>
      </c>
      <c r="AU173" s="21" t="s">
        <v>130</v>
      </c>
      <c r="AY173" s="21" t="s">
        <v>164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1" t="s">
        <v>80</v>
      </c>
      <c r="BK173" s="149">
        <f>ROUND(L173*K173,2)</f>
        <v>0</v>
      </c>
      <c r="BL173" s="21" t="s">
        <v>163</v>
      </c>
      <c r="BM173" s="21" t="s">
        <v>840</v>
      </c>
    </row>
    <row r="174" spans="2:65" s="10" customFormat="1" ht="16.5" customHeight="1">
      <c r="B174" s="154"/>
      <c r="C174" s="155"/>
      <c r="D174" s="155"/>
      <c r="E174" s="156" t="s">
        <v>5</v>
      </c>
      <c r="F174" s="257" t="s">
        <v>841</v>
      </c>
      <c r="G174" s="258"/>
      <c r="H174" s="258"/>
      <c r="I174" s="258"/>
      <c r="J174" s="155"/>
      <c r="K174" s="157">
        <v>4.3579999999999997</v>
      </c>
      <c r="L174" s="155"/>
      <c r="M174" s="155"/>
      <c r="N174" s="155"/>
      <c r="O174" s="155"/>
      <c r="P174" s="155"/>
      <c r="Q174" s="155"/>
      <c r="R174" s="158"/>
      <c r="T174" s="159"/>
      <c r="U174" s="155"/>
      <c r="V174" s="155"/>
      <c r="W174" s="155"/>
      <c r="X174" s="155"/>
      <c r="Y174" s="155"/>
      <c r="Z174" s="155"/>
      <c r="AA174" s="160"/>
      <c r="AT174" s="161" t="s">
        <v>371</v>
      </c>
      <c r="AU174" s="161" t="s">
        <v>130</v>
      </c>
      <c r="AV174" s="10" t="s">
        <v>130</v>
      </c>
      <c r="AW174" s="10" t="s">
        <v>30</v>
      </c>
      <c r="AX174" s="10" t="s">
        <v>72</v>
      </c>
      <c r="AY174" s="161" t="s">
        <v>164</v>
      </c>
    </row>
    <row r="175" spans="2:65" s="11" customFormat="1" ht="16.5" customHeight="1">
      <c r="B175" s="162"/>
      <c r="C175" s="163"/>
      <c r="D175" s="163"/>
      <c r="E175" s="164" t="s">
        <v>5</v>
      </c>
      <c r="F175" s="255" t="s">
        <v>375</v>
      </c>
      <c r="G175" s="256"/>
      <c r="H175" s="256"/>
      <c r="I175" s="256"/>
      <c r="J175" s="163"/>
      <c r="K175" s="165">
        <v>4.3579999999999997</v>
      </c>
      <c r="L175" s="163"/>
      <c r="M175" s="163"/>
      <c r="N175" s="163"/>
      <c r="O175" s="163"/>
      <c r="P175" s="163"/>
      <c r="Q175" s="163"/>
      <c r="R175" s="166"/>
      <c r="T175" s="167"/>
      <c r="U175" s="163"/>
      <c r="V175" s="163"/>
      <c r="W175" s="163"/>
      <c r="X175" s="163"/>
      <c r="Y175" s="163"/>
      <c r="Z175" s="163"/>
      <c r="AA175" s="168"/>
      <c r="AT175" s="169" t="s">
        <v>371</v>
      </c>
      <c r="AU175" s="169" t="s">
        <v>130</v>
      </c>
      <c r="AV175" s="11" t="s">
        <v>163</v>
      </c>
      <c r="AW175" s="11" t="s">
        <v>30</v>
      </c>
      <c r="AX175" s="11" t="s">
        <v>80</v>
      </c>
      <c r="AY175" s="169" t="s">
        <v>164</v>
      </c>
    </row>
    <row r="176" spans="2:65" s="1" customFormat="1" ht="25.5" customHeight="1">
      <c r="B176" s="140"/>
      <c r="C176" s="141" t="s">
        <v>10</v>
      </c>
      <c r="D176" s="141" t="s">
        <v>165</v>
      </c>
      <c r="E176" s="142" t="s">
        <v>842</v>
      </c>
      <c r="F176" s="224" t="s">
        <v>843</v>
      </c>
      <c r="G176" s="224"/>
      <c r="H176" s="224"/>
      <c r="I176" s="224"/>
      <c r="J176" s="143" t="s">
        <v>569</v>
      </c>
      <c r="K176" s="144">
        <v>18</v>
      </c>
      <c r="L176" s="225">
        <v>0</v>
      </c>
      <c r="M176" s="225"/>
      <c r="N176" s="225">
        <f>ROUND(L176*K176,2)</f>
        <v>0</v>
      </c>
      <c r="O176" s="225"/>
      <c r="P176" s="225"/>
      <c r="Q176" s="225"/>
      <c r="R176" s="145"/>
      <c r="T176" s="146" t="s">
        <v>5</v>
      </c>
      <c r="U176" s="43" t="s">
        <v>37</v>
      </c>
      <c r="V176" s="147">
        <v>0.14699999999999999</v>
      </c>
      <c r="W176" s="147">
        <f>V176*K176</f>
        <v>2.6459999999999999</v>
      </c>
      <c r="X176" s="147">
        <v>1.65E-3</v>
      </c>
      <c r="Y176" s="147">
        <f>X176*K176</f>
        <v>2.9700000000000001E-2</v>
      </c>
      <c r="Z176" s="147">
        <v>0</v>
      </c>
      <c r="AA176" s="148">
        <f>Z176*K176</f>
        <v>0</v>
      </c>
      <c r="AR176" s="21" t="s">
        <v>163</v>
      </c>
      <c r="AT176" s="21" t="s">
        <v>165</v>
      </c>
      <c r="AU176" s="21" t="s">
        <v>130</v>
      </c>
      <c r="AY176" s="21" t="s">
        <v>164</v>
      </c>
      <c r="BE176" s="149">
        <f>IF(U176="základní",N176,0)</f>
        <v>0</v>
      </c>
      <c r="BF176" s="149">
        <f>IF(U176="snížená",N176,0)</f>
        <v>0</v>
      </c>
      <c r="BG176" s="149">
        <f>IF(U176="zákl. přenesená",N176,0)</f>
        <v>0</v>
      </c>
      <c r="BH176" s="149">
        <f>IF(U176="sníž. přenesená",N176,0)</f>
        <v>0</v>
      </c>
      <c r="BI176" s="149">
        <f>IF(U176="nulová",N176,0)</f>
        <v>0</v>
      </c>
      <c r="BJ176" s="21" t="s">
        <v>80</v>
      </c>
      <c r="BK176" s="149">
        <f>ROUND(L176*K176,2)</f>
        <v>0</v>
      </c>
      <c r="BL176" s="21" t="s">
        <v>163</v>
      </c>
      <c r="BM176" s="21" t="s">
        <v>844</v>
      </c>
    </row>
    <row r="177" spans="2:65" s="10" customFormat="1" ht="16.5" customHeight="1">
      <c r="B177" s="154"/>
      <c r="C177" s="155"/>
      <c r="D177" s="155"/>
      <c r="E177" s="156" t="s">
        <v>5</v>
      </c>
      <c r="F177" s="257" t="s">
        <v>235</v>
      </c>
      <c r="G177" s="258"/>
      <c r="H177" s="258"/>
      <c r="I177" s="258"/>
      <c r="J177" s="155"/>
      <c r="K177" s="157">
        <v>18</v>
      </c>
      <c r="L177" s="155"/>
      <c r="M177" s="155"/>
      <c r="N177" s="155"/>
      <c r="O177" s="155"/>
      <c r="P177" s="155"/>
      <c r="Q177" s="155"/>
      <c r="R177" s="158"/>
      <c r="T177" s="159"/>
      <c r="U177" s="155"/>
      <c r="V177" s="155"/>
      <c r="W177" s="155"/>
      <c r="X177" s="155"/>
      <c r="Y177" s="155"/>
      <c r="Z177" s="155"/>
      <c r="AA177" s="160"/>
      <c r="AT177" s="161" t="s">
        <v>371</v>
      </c>
      <c r="AU177" s="161" t="s">
        <v>130</v>
      </c>
      <c r="AV177" s="10" t="s">
        <v>130</v>
      </c>
      <c r="AW177" s="10" t="s">
        <v>30</v>
      </c>
      <c r="AX177" s="10" t="s">
        <v>80</v>
      </c>
      <c r="AY177" s="161" t="s">
        <v>164</v>
      </c>
    </row>
    <row r="178" spans="2:65" s="1" customFormat="1" ht="25.5" customHeight="1">
      <c r="B178" s="140"/>
      <c r="C178" s="170" t="s">
        <v>250</v>
      </c>
      <c r="D178" s="170" t="s">
        <v>508</v>
      </c>
      <c r="E178" s="171" t="s">
        <v>845</v>
      </c>
      <c r="F178" s="263" t="s">
        <v>846</v>
      </c>
      <c r="G178" s="263"/>
      <c r="H178" s="263"/>
      <c r="I178" s="263"/>
      <c r="J178" s="172" t="s">
        <v>569</v>
      </c>
      <c r="K178" s="173">
        <v>18</v>
      </c>
      <c r="L178" s="264">
        <v>0</v>
      </c>
      <c r="M178" s="264"/>
      <c r="N178" s="264">
        <f>ROUND(L178*K178,2)</f>
        <v>0</v>
      </c>
      <c r="O178" s="225"/>
      <c r="P178" s="225"/>
      <c r="Q178" s="225"/>
      <c r="R178" s="145"/>
      <c r="T178" s="146" t="s">
        <v>5</v>
      </c>
      <c r="U178" s="43" t="s">
        <v>37</v>
      </c>
      <c r="V178" s="147">
        <v>0</v>
      </c>
      <c r="W178" s="147">
        <f>V178*K178</f>
        <v>0</v>
      </c>
      <c r="X178" s="147">
        <v>0.01</v>
      </c>
      <c r="Y178" s="147">
        <f>X178*K178</f>
        <v>0.18</v>
      </c>
      <c r="Z178" s="147">
        <v>0</v>
      </c>
      <c r="AA178" s="148">
        <f>Z178*K178</f>
        <v>0</v>
      </c>
      <c r="AR178" s="21" t="s">
        <v>340</v>
      </c>
      <c r="AT178" s="21" t="s">
        <v>508</v>
      </c>
      <c r="AU178" s="21" t="s">
        <v>130</v>
      </c>
      <c r="AY178" s="21" t="s">
        <v>164</v>
      </c>
      <c r="BE178" s="149">
        <f>IF(U178="základní",N178,0)</f>
        <v>0</v>
      </c>
      <c r="BF178" s="149">
        <f>IF(U178="snížená",N178,0)</f>
        <v>0</v>
      </c>
      <c r="BG178" s="149">
        <f>IF(U178="zákl. přenesená",N178,0)</f>
        <v>0</v>
      </c>
      <c r="BH178" s="149">
        <f>IF(U178="sníž. přenesená",N178,0)</f>
        <v>0</v>
      </c>
      <c r="BI178" s="149">
        <f>IF(U178="nulová",N178,0)</f>
        <v>0</v>
      </c>
      <c r="BJ178" s="21" t="s">
        <v>80</v>
      </c>
      <c r="BK178" s="149">
        <f>ROUND(L178*K178,2)</f>
        <v>0</v>
      </c>
      <c r="BL178" s="21" t="s">
        <v>163</v>
      </c>
      <c r="BM178" s="21" t="s">
        <v>847</v>
      </c>
    </row>
    <row r="179" spans="2:65" s="1" customFormat="1" ht="25.5" customHeight="1">
      <c r="B179" s="140"/>
      <c r="C179" s="141" t="s">
        <v>254</v>
      </c>
      <c r="D179" s="141" t="s">
        <v>165</v>
      </c>
      <c r="E179" s="142" t="s">
        <v>848</v>
      </c>
      <c r="F179" s="224" t="s">
        <v>849</v>
      </c>
      <c r="G179" s="224"/>
      <c r="H179" s="224"/>
      <c r="I179" s="224"/>
      <c r="J179" s="143" t="s">
        <v>417</v>
      </c>
      <c r="K179" s="144">
        <v>4.3579999999999997</v>
      </c>
      <c r="L179" s="225">
        <v>0</v>
      </c>
      <c r="M179" s="225"/>
      <c r="N179" s="225">
        <f>ROUND(L179*K179,2)</f>
        <v>0</v>
      </c>
      <c r="O179" s="225"/>
      <c r="P179" s="225"/>
      <c r="Q179" s="225"/>
      <c r="R179" s="145"/>
      <c r="T179" s="146" t="s">
        <v>5</v>
      </c>
      <c r="U179" s="43" t="s">
        <v>37</v>
      </c>
      <c r="V179" s="147">
        <v>1.4650000000000001</v>
      </c>
      <c r="W179" s="147">
        <f>V179*K179</f>
        <v>6.3844699999999994</v>
      </c>
      <c r="X179" s="147">
        <v>0</v>
      </c>
      <c r="Y179" s="147">
        <f>X179*K179</f>
        <v>0</v>
      </c>
      <c r="Z179" s="147">
        <v>0</v>
      </c>
      <c r="AA179" s="148">
        <f>Z179*K179</f>
        <v>0</v>
      </c>
      <c r="AR179" s="21" t="s">
        <v>163</v>
      </c>
      <c r="AT179" s="21" t="s">
        <v>165</v>
      </c>
      <c r="AU179" s="21" t="s">
        <v>130</v>
      </c>
      <c r="AY179" s="21" t="s">
        <v>164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1" t="s">
        <v>80</v>
      </c>
      <c r="BK179" s="149">
        <f>ROUND(L179*K179,2)</f>
        <v>0</v>
      </c>
      <c r="BL179" s="21" t="s">
        <v>163</v>
      </c>
      <c r="BM179" s="21" t="s">
        <v>850</v>
      </c>
    </row>
    <row r="180" spans="2:65" s="10" customFormat="1" ht="16.5" customHeight="1">
      <c r="B180" s="154"/>
      <c r="C180" s="155"/>
      <c r="D180" s="155"/>
      <c r="E180" s="156" t="s">
        <v>5</v>
      </c>
      <c r="F180" s="257" t="s">
        <v>841</v>
      </c>
      <c r="G180" s="258"/>
      <c r="H180" s="258"/>
      <c r="I180" s="258"/>
      <c r="J180" s="155"/>
      <c r="K180" s="157">
        <v>4.3579999999999997</v>
      </c>
      <c r="L180" s="155"/>
      <c r="M180" s="155"/>
      <c r="N180" s="155"/>
      <c r="O180" s="155"/>
      <c r="P180" s="155"/>
      <c r="Q180" s="155"/>
      <c r="R180" s="158"/>
      <c r="T180" s="159"/>
      <c r="U180" s="155"/>
      <c r="V180" s="155"/>
      <c r="W180" s="155"/>
      <c r="X180" s="155"/>
      <c r="Y180" s="155"/>
      <c r="Z180" s="155"/>
      <c r="AA180" s="160"/>
      <c r="AT180" s="161" t="s">
        <v>371</v>
      </c>
      <c r="AU180" s="161" t="s">
        <v>130</v>
      </c>
      <c r="AV180" s="10" t="s">
        <v>130</v>
      </c>
      <c r="AW180" s="10" t="s">
        <v>30</v>
      </c>
      <c r="AX180" s="10" t="s">
        <v>72</v>
      </c>
      <c r="AY180" s="161" t="s">
        <v>164</v>
      </c>
    </row>
    <row r="181" spans="2:65" s="11" customFormat="1" ht="16.5" customHeight="1">
      <c r="B181" s="162"/>
      <c r="C181" s="163"/>
      <c r="D181" s="163"/>
      <c r="E181" s="164" t="s">
        <v>5</v>
      </c>
      <c r="F181" s="255" t="s">
        <v>375</v>
      </c>
      <c r="G181" s="256"/>
      <c r="H181" s="256"/>
      <c r="I181" s="256"/>
      <c r="J181" s="163"/>
      <c r="K181" s="165">
        <v>4.3579999999999997</v>
      </c>
      <c r="L181" s="163"/>
      <c r="M181" s="163"/>
      <c r="N181" s="163"/>
      <c r="O181" s="163"/>
      <c r="P181" s="163"/>
      <c r="Q181" s="163"/>
      <c r="R181" s="166"/>
      <c r="T181" s="167"/>
      <c r="U181" s="163"/>
      <c r="V181" s="163"/>
      <c r="W181" s="163"/>
      <c r="X181" s="163"/>
      <c r="Y181" s="163"/>
      <c r="Z181" s="163"/>
      <c r="AA181" s="168"/>
      <c r="AT181" s="169" t="s">
        <v>371</v>
      </c>
      <c r="AU181" s="169" t="s">
        <v>130</v>
      </c>
      <c r="AV181" s="11" t="s">
        <v>163</v>
      </c>
      <c r="AW181" s="11" t="s">
        <v>30</v>
      </c>
      <c r="AX181" s="11" t="s">
        <v>80</v>
      </c>
      <c r="AY181" s="169" t="s">
        <v>164</v>
      </c>
    </row>
    <row r="182" spans="2:65" s="1" customFormat="1" ht="38.25" customHeight="1">
      <c r="B182" s="140"/>
      <c r="C182" s="141" t="s">
        <v>258</v>
      </c>
      <c r="D182" s="141" t="s">
        <v>165</v>
      </c>
      <c r="E182" s="142" t="s">
        <v>851</v>
      </c>
      <c r="F182" s="224" t="s">
        <v>852</v>
      </c>
      <c r="G182" s="224"/>
      <c r="H182" s="224"/>
      <c r="I182" s="224"/>
      <c r="J182" s="143" t="s">
        <v>511</v>
      </c>
      <c r="K182" s="144">
        <v>0.32300000000000001</v>
      </c>
      <c r="L182" s="225">
        <v>0</v>
      </c>
      <c r="M182" s="225"/>
      <c r="N182" s="225">
        <f>ROUND(L182*K182,2)</f>
        <v>0</v>
      </c>
      <c r="O182" s="225"/>
      <c r="P182" s="225"/>
      <c r="Q182" s="225"/>
      <c r="R182" s="145"/>
      <c r="T182" s="146" t="s">
        <v>5</v>
      </c>
      <c r="U182" s="43" t="s">
        <v>37</v>
      </c>
      <c r="V182" s="147">
        <v>15.231</v>
      </c>
      <c r="W182" s="147">
        <f>V182*K182</f>
        <v>4.919613</v>
      </c>
      <c r="X182" s="147">
        <v>0.84721000000000002</v>
      </c>
      <c r="Y182" s="147">
        <f>X182*K182</f>
        <v>0.27364883000000001</v>
      </c>
      <c r="Z182" s="147">
        <v>0</v>
      </c>
      <c r="AA182" s="148">
        <f>Z182*K182</f>
        <v>0</v>
      </c>
      <c r="AR182" s="21" t="s">
        <v>163</v>
      </c>
      <c r="AT182" s="21" t="s">
        <v>165</v>
      </c>
      <c r="AU182" s="21" t="s">
        <v>130</v>
      </c>
      <c r="AY182" s="21" t="s">
        <v>164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1" t="s">
        <v>80</v>
      </c>
      <c r="BK182" s="149">
        <f>ROUND(L182*K182,2)</f>
        <v>0</v>
      </c>
      <c r="BL182" s="21" t="s">
        <v>163</v>
      </c>
      <c r="BM182" s="21" t="s">
        <v>853</v>
      </c>
    </row>
    <row r="183" spans="2:65" s="10" customFormat="1" ht="16.5" customHeight="1">
      <c r="B183" s="154"/>
      <c r="C183" s="155"/>
      <c r="D183" s="155"/>
      <c r="E183" s="156" t="s">
        <v>5</v>
      </c>
      <c r="F183" s="257" t="s">
        <v>854</v>
      </c>
      <c r="G183" s="258"/>
      <c r="H183" s="258"/>
      <c r="I183" s="258"/>
      <c r="J183" s="155"/>
      <c r="K183" s="157">
        <v>0.32300000000000001</v>
      </c>
      <c r="L183" s="155"/>
      <c r="M183" s="155"/>
      <c r="N183" s="155"/>
      <c r="O183" s="155"/>
      <c r="P183" s="155"/>
      <c r="Q183" s="155"/>
      <c r="R183" s="158"/>
      <c r="T183" s="159"/>
      <c r="U183" s="155"/>
      <c r="V183" s="155"/>
      <c r="W183" s="155"/>
      <c r="X183" s="155"/>
      <c r="Y183" s="155"/>
      <c r="Z183" s="155"/>
      <c r="AA183" s="160"/>
      <c r="AT183" s="161" t="s">
        <v>371</v>
      </c>
      <c r="AU183" s="161" t="s">
        <v>130</v>
      </c>
      <c r="AV183" s="10" t="s">
        <v>130</v>
      </c>
      <c r="AW183" s="10" t="s">
        <v>30</v>
      </c>
      <c r="AX183" s="10" t="s">
        <v>72</v>
      </c>
      <c r="AY183" s="161" t="s">
        <v>164</v>
      </c>
    </row>
    <row r="184" spans="2:65" s="11" customFormat="1" ht="16.5" customHeight="1">
      <c r="B184" s="162"/>
      <c r="C184" s="163"/>
      <c r="D184" s="163"/>
      <c r="E184" s="164" t="s">
        <v>5</v>
      </c>
      <c r="F184" s="255" t="s">
        <v>375</v>
      </c>
      <c r="G184" s="256"/>
      <c r="H184" s="256"/>
      <c r="I184" s="256"/>
      <c r="J184" s="163"/>
      <c r="K184" s="165">
        <v>0.32300000000000001</v>
      </c>
      <c r="L184" s="163"/>
      <c r="M184" s="163"/>
      <c r="N184" s="163"/>
      <c r="O184" s="163"/>
      <c r="P184" s="163"/>
      <c r="Q184" s="163"/>
      <c r="R184" s="166"/>
      <c r="T184" s="167"/>
      <c r="U184" s="163"/>
      <c r="V184" s="163"/>
      <c r="W184" s="163"/>
      <c r="X184" s="163"/>
      <c r="Y184" s="163"/>
      <c r="Z184" s="163"/>
      <c r="AA184" s="168"/>
      <c r="AT184" s="169" t="s">
        <v>371</v>
      </c>
      <c r="AU184" s="169" t="s">
        <v>130</v>
      </c>
      <c r="AV184" s="11" t="s">
        <v>163</v>
      </c>
      <c r="AW184" s="11" t="s">
        <v>30</v>
      </c>
      <c r="AX184" s="11" t="s">
        <v>80</v>
      </c>
      <c r="AY184" s="169" t="s">
        <v>164</v>
      </c>
    </row>
    <row r="185" spans="2:65" s="9" customFormat="1" ht="29.85" customHeight="1">
      <c r="B185" s="129"/>
      <c r="C185" s="130"/>
      <c r="D185" s="139" t="s">
        <v>763</v>
      </c>
      <c r="E185" s="139"/>
      <c r="F185" s="139"/>
      <c r="G185" s="139"/>
      <c r="H185" s="139"/>
      <c r="I185" s="139"/>
      <c r="J185" s="139"/>
      <c r="K185" s="139"/>
      <c r="L185" s="139"/>
      <c r="M185" s="139"/>
      <c r="N185" s="230">
        <f>BK185</f>
        <v>0</v>
      </c>
      <c r="O185" s="231"/>
      <c r="P185" s="231"/>
      <c r="Q185" s="231"/>
      <c r="R185" s="132"/>
      <c r="T185" s="133"/>
      <c r="U185" s="130"/>
      <c r="V185" s="130"/>
      <c r="W185" s="134">
        <f>SUM(W186:W227)</f>
        <v>57.281583999999995</v>
      </c>
      <c r="X185" s="130"/>
      <c r="Y185" s="134">
        <f>SUM(Y186:Y227)</f>
        <v>8.2596166000000011</v>
      </c>
      <c r="Z185" s="130"/>
      <c r="AA185" s="135">
        <f>SUM(AA186:AA227)</f>
        <v>0</v>
      </c>
      <c r="AR185" s="136" t="s">
        <v>80</v>
      </c>
      <c r="AT185" s="137" t="s">
        <v>71</v>
      </c>
      <c r="AU185" s="137" t="s">
        <v>80</v>
      </c>
      <c r="AY185" s="136" t="s">
        <v>164</v>
      </c>
      <c r="BK185" s="138">
        <f>SUM(BK186:BK227)</f>
        <v>0</v>
      </c>
    </row>
    <row r="186" spans="2:65" s="1" customFormat="1" ht="25.5" customHeight="1">
      <c r="B186" s="140"/>
      <c r="C186" s="141" t="s">
        <v>262</v>
      </c>
      <c r="D186" s="141" t="s">
        <v>165</v>
      </c>
      <c r="E186" s="142" t="s">
        <v>855</v>
      </c>
      <c r="F186" s="224" t="s">
        <v>856</v>
      </c>
      <c r="G186" s="224"/>
      <c r="H186" s="224"/>
      <c r="I186" s="224"/>
      <c r="J186" s="143" t="s">
        <v>569</v>
      </c>
      <c r="K186" s="144">
        <v>1</v>
      </c>
      <c r="L186" s="225">
        <v>0</v>
      </c>
      <c r="M186" s="225"/>
      <c r="N186" s="225">
        <f>ROUND(L186*K186,2)</f>
        <v>0</v>
      </c>
      <c r="O186" s="225"/>
      <c r="P186" s="225"/>
      <c r="Q186" s="225"/>
      <c r="R186" s="145"/>
      <c r="T186" s="146" t="s">
        <v>5</v>
      </c>
      <c r="U186" s="43" t="s">
        <v>37</v>
      </c>
      <c r="V186" s="147">
        <v>1.56</v>
      </c>
      <c r="W186" s="147">
        <f>V186*K186</f>
        <v>1.56</v>
      </c>
      <c r="X186" s="147">
        <v>6.8640000000000007E-2</v>
      </c>
      <c r="Y186" s="147">
        <f>X186*K186</f>
        <v>6.8640000000000007E-2</v>
      </c>
      <c r="Z186" s="147">
        <v>0</v>
      </c>
      <c r="AA186" s="148">
        <f>Z186*K186</f>
        <v>0</v>
      </c>
      <c r="AR186" s="21" t="s">
        <v>163</v>
      </c>
      <c r="AT186" s="21" t="s">
        <v>165</v>
      </c>
      <c r="AU186" s="21" t="s">
        <v>130</v>
      </c>
      <c r="AY186" s="21" t="s">
        <v>164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1" t="s">
        <v>80</v>
      </c>
      <c r="BK186" s="149">
        <f>ROUND(L186*K186,2)</f>
        <v>0</v>
      </c>
      <c r="BL186" s="21" t="s">
        <v>163</v>
      </c>
      <c r="BM186" s="21" t="s">
        <v>857</v>
      </c>
    </row>
    <row r="187" spans="2:65" s="1" customFormat="1" ht="38.25" customHeight="1">
      <c r="B187" s="140"/>
      <c r="C187" s="141" t="s">
        <v>266</v>
      </c>
      <c r="D187" s="141" t="s">
        <v>165</v>
      </c>
      <c r="E187" s="142" t="s">
        <v>858</v>
      </c>
      <c r="F187" s="224" t="s">
        <v>859</v>
      </c>
      <c r="G187" s="224"/>
      <c r="H187" s="224"/>
      <c r="I187" s="224"/>
      <c r="J187" s="143" t="s">
        <v>409</v>
      </c>
      <c r="K187" s="144">
        <v>32.14</v>
      </c>
      <c r="L187" s="225">
        <v>0</v>
      </c>
      <c r="M187" s="225"/>
      <c r="N187" s="225">
        <f>ROUND(L187*K187,2)</f>
        <v>0</v>
      </c>
      <c r="O187" s="225"/>
      <c r="P187" s="225"/>
      <c r="Q187" s="225"/>
      <c r="R187" s="145"/>
      <c r="T187" s="146" t="s">
        <v>5</v>
      </c>
      <c r="U187" s="43" t="s">
        <v>37</v>
      </c>
      <c r="V187" s="147">
        <v>0.35</v>
      </c>
      <c r="W187" s="147">
        <f>V187*K187</f>
        <v>11.248999999999999</v>
      </c>
      <c r="X187" s="147">
        <v>4.0000000000000003E-5</v>
      </c>
      <c r="Y187" s="147">
        <f>X187*K187</f>
        <v>1.2856E-3</v>
      </c>
      <c r="Z187" s="147">
        <v>0</v>
      </c>
      <c r="AA187" s="148">
        <f>Z187*K187</f>
        <v>0</v>
      </c>
      <c r="AR187" s="21" t="s">
        <v>163</v>
      </c>
      <c r="AT187" s="21" t="s">
        <v>165</v>
      </c>
      <c r="AU187" s="21" t="s">
        <v>130</v>
      </c>
      <c r="AY187" s="21" t="s">
        <v>164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1" t="s">
        <v>80</v>
      </c>
      <c r="BK187" s="149">
        <f>ROUND(L187*K187,2)</f>
        <v>0</v>
      </c>
      <c r="BL187" s="21" t="s">
        <v>163</v>
      </c>
      <c r="BM187" s="21" t="s">
        <v>860</v>
      </c>
    </row>
    <row r="188" spans="2:65" s="10" customFormat="1" ht="16.5" customHeight="1">
      <c r="B188" s="154"/>
      <c r="C188" s="155"/>
      <c r="D188" s="155"/>
      <c r="E188" s="156" t="s">
        <v>5</v>
      </c>
      <c r="F188" s="257" t="s">
        <v>861</v>
      </c>
      <c r="G188" s="258"/>
      <c r="H188" s="258"/>
      <c r="I188" s="258"/>
      <c r="J188" s="155"/>
      <c r="K188" s="157">
        <v>32.14</v>
      </c>
      <c r="L188" s="155"/>
      <c r="M188" s="155"/>
      <c r="N188" s="155"/>
      <c r="O188" s="155"/>
      <c r="P188" s="155"/>
      <c r="Q188" s="155"/>
      <c r="R188" s="158"/>
      <c r="T188" s="159"/>
      <c r="U188" s="155"/>
      <c r="V188" s="155"/>
      <c r="W188" s="155"/>
      <c r="X188" s="155"/>
      <c r="Y188" s="155"/>
      <c r="Z188" s="155"/>
      <c r="AA188" s="160"/>
      <c r="AT188" s="161" t="s">
        <v>371</v>
      </c>
      <c r="AU188" s="161" t="s">
        <v>130</v>
      </c>
      <c r="AV188" s="10" t="s">
        <v>130</v>
      </c>
      <c r="AW188" s="10" t="s">
        <v>30</v>
      </c>
      <c r="AX188" s="10" t="s">
        <v>72</v>
      </c>
      <c r="AY188" s="161" t="s">
        <v>164</v>
      </c>
    </row>
    <row r="189" spans="2:65" s="11" customFormat="1" ht="16.5" customHeight="1">
      <c r="B189" s="162"/>
      <c r="C189" s="163"/>
      <c r="D189" s="163"/>
      <c r="E189" s="164" t="s">
        <v>5</v>
      </c>
      <c r="F189" s="255" t="s">
        <v>375</v>
      </c>
      <c r="G189" s="256"/>
      <c r="H189" s="256"/>
      <c r="I189" s="256"/>
      <c r="J189" s="163"/>
      <c r="K189" s="165">
        <v>32.14</v>
      </c>
      <c r="L189" s="163"/>
      <c r="M189" s="163"/>
      <c r="N189" s="163"/>
      <c r="O189" s="163"/>
      <c r="P189" s="163"/>
      <c r="Q189" s="163"/>
      <c r="R189" s="166"/>
      <c r="T189" s="167"/>
      <c r="U189" s="163"/>
      <c r="V189" s="163"/>
      <c r="W189" s="163"/>
      <c r="X189" s="163"/>
      <c r="Y189" s="163"/>
      <c r="Z189" s="163"/>
      <c r="AA189" s="168"/>
      <c r="AT189" s="169" t="s">
        <v>371</v>
      </c>
      <c r="AU189" s="169" t="s">
        <v>130</v>
      </c>
      <c r="AV189" s="11" t="s">
        <v>163</v>
      </c>
      <c r="AW189" s="11" t="s">
        <v>30</v>
      </c>
      <c r="AX189" s="11" t="s">
        <v>80</v>
      </c>
      <c r="AY189" s="169" t="s">
        <v>164</v>
      </c>
    </row>
    <row r="190" spans="2:65" s="1" customFormat="1" ht="38.25" customHeight="1">
      <c r="B190" s="140"/>
      <c r="C190" s="170" t="s">
        <v>270</v>
      </c>
      <c r="D190" s="170" t="s">
        <v>508</v>
      </c>
      <c r="E190" s="171" t="s">
        <v>862</v>
      </c>
      <c r="F190" s="263" t="s">
        <v>863</v>
      </c>
      <c r="G190" s="263"/>
      <c r="H190" s="263"/>
      <c r="I190" s="263"/>
      <c r="J190" s="172" t="s">
        <v>409</v>
      </c>
      <c r="K190" s="173">
        <v>32.622</v>
      </c>
      <c r="L190" s="264">
        <v>0</v>
      </c>
      <c r="M190" s="264"/>
      <c r="N190" s="264">
        <f>ROUND(L190*K190,2)</f>
        <v>0</v>
      </c>
      <c r="O190" s="225"/>
      <c r="P190" s="225"/>
      <c r="Q190" s="225"/>
      <c r="R190" s="145"/>
      <c r="T190" s="146" t="s">
        <v>5</v>
      </c>
      <c r="U190" s="43" t="s">
        <v>37</v>
      </c>
      <c r="V190" s="147">
        <v>0</v>
      </c>
      <c r="W190" s="147">
        <f>V190*K190</f>
        <v>0</v>
      </c>
      <c r="X190" s="147">
        <v>4.2999999999999997E-2</v>
      </c>
      <c r="Y190" s="147">
        <f>X190*K190</f>
        <v>1.4027459999999998</v>
      </c>
      <c r="Z190" s="147">
        <v>0</v>
      </c>
      <c r="AA190" s="148">
        <f>Z190*K190</f>
        <v>0</v>
      </c>
      <c r="AR190" s="21" t="s">
        <v>340</v>
      </c>
      <c r="AT190" s="21" t="s">
        <v>508</v>
      </c>
      <c r="AU190" s="21" t="s">
        <v>130</v>
      </c>
      <c r="AY190" s="21" t="s">
        <v>164</v>
      </c>
      <c r="BE190" s="149">
        <f>IF(U190="základní",N190,0)</f>
        <v>0</v>
      </c>
      <c r="BF190" s="149">
        <f>IF(U190="snížená",N190,0)</f>
        <v>0</v>
      </c>
      <c r="BG190" s="149">
        <f>IF(U190="zákl. přenesená",N190,0)</f>
        <v>0</v>
      </c>
      <c r="BH190" s="149">
        <f>IF(U190="sníž. přenesená",N190,0)</f>
        <v>0</v>
      </c>
      <c r="BI190" s="149">
        <f>IF(U190="nulová",N190,0)</f>
        <v>0</v>
      </c>
      <c r="BJ190" s="21" t="s">
        <v>80</v>
      </c>
      <c r="BK190" s="149">
        <f>ROUND(L190*K190,2)</f>
        <v>0</v>
      </c>
      <c r="BL190" s="21" t="s">
        <v>163</v>
      </c>
      <c r="BM190" s="21" t="s">
        <v>864</v>
      </c>
    </row>
    <row r="191" spans="2:65" s="1" customFormat="1" ht="38.25" customHeight="1">
      <c r="B191" s="140"/>
      <c r="C191" s="141" t="s">
        <v>274</v>
      </c>
      <c r="D191" s="141" t="s">
        <v>165</v>
      </c>
      <c r="E191" s="142" t="s">
        <v>865</v>
      </c>
      <c r="F191" s="224" t="s">
        <v>866</v>
      </c>
      <c r="G191" s="224"/>
      <c r="H191" s="224"/>
      <c r="I191" s="224"/>
      <c r="J191" s="143" t="s">
        <v>569</v>
      </c>
      <c r="K191" s="144">
        <v>2</v>
      </c>
      <c r="L191" s="225">
        <v>0</v>
      </c>
      <c r="M191" s="225"/>
      <c r="N191" s="225">
        <f>ROUND(L191*K191,2)</f>
        <v>0</v>
      </c>
      <c r="O191" s="225"/>
      <c r="P191" s="225"/>
      <c r="Q191" s="225"/>
      <c r="R191" s="145"/>
      <c r="T191" s="146" t="s">
        <v>5</v>
      </c>
      <c r="U191" s="43" t="s">
        <v>37</v>
      </c>
      <c r="V191" s="147">
        <v>5.1999999999999998E-2</v>
      </c>
      <c r="W191" s="147">
        <f>V191*K191</f>
        <v>0.104</v>
      </c>
      <c r="X191" s="147">
        <v>1.75E-3</v>
      </c>
      <c r="Y191" s="147">
        <f>X191*K191</f>
        <v>3.5000000000000001E-3</v>
      </c>
      <c r="Z191" s="147">
        <v>0</v>
      </c>
      <c r="AA191" s="148">
        <f>Z191*K191</f>
        <v>0</v>
      </c>
      <c r="AR191" s="21" t="s">
        <v>163</v>
      </c>
      <c r="AT191" s="21" t="s">
        <v>165</v>
      </c>
      <c r="AU191" s="21" t="s">
        <v>130</v>
      </c>
      <c r="AY191" s="21" t="s">
        <v>164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1" t="s">
        <v>80</v>
      </c>
      <c r="BK191" s="149">
        <f>ROUND(L191*K191,2)</f>
        <v>0</v>
      </c>
      <c r="BL191" s="21" t="s">
        <v>163</v>
      </c>
      <c r="BM191" s="21" t="s">
        <v>867</v>
      </c>
    </row>
    <row r="192" spans="2:65" s="10" customFormat="1" ht="16.5" customHeight="1">
      <c r="B192" s="154"/>
      <c r="C192" s="155"/>
      <c r="D192" s="155"/>
      <c r="E192" s="156" t="s">
        <v>5</v>
      </c>
      <c r="F192" s="257" t="s">
        <v>868</v>
      </c>
      <c r="G192" s="258"/>
      <c r="H192" s="258"/>
      <c r="I192" s="258"/>
      <c r="J192" s="155"/>
      <c r="K192" s="157">
        <v>2</v>
      </c>
      <c r="L192" s="155"/>
      <c r="M192" s="155"/>
      <c r="N192" s="155"/>
      <c r="O192" s="155"/>
      <c r="P192" s="155"/>
      <c r="Q192" s="155"/>
      <c r="R192" s="158"/>
      <c r="T192" s="159"/>
      <c r="U192" s="155"/>
      <c r="V192" s="155"/>
      <c r="W192" s="155"/>
      <c r="X192" s="155"/>
      <c r="Y192" s="155"/>
      <c r="Z192" s="155"/>
      <c r="AA192" s="160"/>
      <c r="AT192" s="161" t="s">
        <v>371</v>
      </c>
      <c r="AU192" s="161" t="s">
        <v>130</v>
      </c>
      <c r="AV192" s="10" t="s">
        <v>130</v>
      </c>
      <c r="AW192" s="10" t="s">
        <v>30</v>
      </c>
      <c r="AX192" s="10" t="s">
        <v>72</v>
      </c>
      <c r="AY192" s="161" t="s">
        <v>164</v>
      </c>
    </row>
    <row r="193" spans="2:65" s="11" customFormat="1" ht="16.5" customHeight="1">
      <c r="B193" s="162"/>
      <c r="C193" s="163"/>
      <c r="D193" s="163"/>
      <c r="E193" s="164" t="s">
        <v>5</v>
      </c>
      <c r="F193" s="255" t="s">
        <v>375</v>
      </c>
      <c r="G193" s="256"/>
      <c r="H193" s="256"/>
      <c r="I193" s="256"/>
      <c r="J193" s="163"/>
      <c r="K193" s="165">
        <v>2</v>
      </c>
      <c r="L193" s="163"/>
      <c r="M193" s="163"/>
      <c r="N193" s="163"/>
      <c r="O193" s="163"/>
      <c r="P193" s="163"/>
      <c r="Q193" s="163"/>
      <c r="R193" s="166"/>
      <c r="T193" s="167"/>
      <c r="U193" s="163"/>
      <c r="V193" s="163"/>
      <c r="W193" s="163"/>
      <c r="X193" s="163"/>
      <c r="Y193" s="163"/>
      <c r="Z193" s="163"/>
      <c r="AA193" s="168"/>
      <c r="AT193" s="169" t="s">
        <v>371</v>
      </c>
      <c r="AU193" s="169" t="s">
        <v>130</v>
      </c>
      <c r="AV193" s="11" t="s">
        <v>163</v>
      </c>
      <c r="AW193" s="11" t="s">
        <v>30</v>
      </c>
      <c r="AX193" s="11" t="s">
        <v>80</v>
      </c>
      <c r="AY193" s="169" t="s">
        <v>164</v>
      </c>
    </row>
    <row r="194" spans="2:65" s="1" customFormat="1" ht="38.25" customHeight="1">
      <c r="B194" s="140"/>
      <c r="C194" s="141" t="s">
        <v>278</v>
      </c>
      <c r="D194" s="141" t="s">
        <v>165</v>
      </c>
      <c r="E194" s="142" t="s">
        <v>869</v>
      </c>
      <c r="F194" s="224" t="s">
        <v>870</v>
      </c>
      <c r="G194" s="224"/>
      <c r="H194" s="224"/>
      <c r="I194" s="224"/>
      <c r="J194" s="143" t="s">
        <v>569</v>
      </c>
      <c r="K194" s="144">
        <v>4</v>
      </c>
      <c r="L194" s="225">
        <v>0</v>
      </c>
      <c r="M194" s="225"/>
      <c r="N194" s="225">
        <f>ROUND(L194*K194,2)</f>
        <v>0</v>
      </c>
      <c r="O194" s="225"/>
      <c r="P194" s="225"/>
      <c r="Q194" s="225"/>
      <c r="R194" s="145"/>
      <c r="T194" s="146" t="s">
        <v>5</v>
      </c>
      <c r="U194" s="43" t="s">
        <v>37</v>
      </c>
      <c r="V194" s="147">
        <v>0.67400000000000004</v>
      </c>
      <c r="W194" s="147">
        <f>V194*K194</f>
        <v>2.6960000000000002</v>
      </c>
      <c r="X194" s="147">
        <v>6.9999999999999994E-5</v>
      </c>
      <c r="Y194" s="147">
        <f>X194*K194</f>
        <v>2.7999999999999998E-4</v>
      </c>
      <c r="Z194" s="147">
        <v>0</v>
      </c>
      <c r="AA194" s="148">
        <f>Z194*K194</f>
        <v>0</v>
      </c>
      <c r="AR194" s="21" t="s">
        <v>163</v>
      </c>
      <c r="AT194" s="21" t="s">
        <v>165</v>
      </c>
      <c r="AU194" s="21" t="s">
        <v>130</v>
      </c>
      <c r="AY194" s="21" t="s">
        <v>164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1" t="s">
        <v>80</v>
      </c>
      <c r="BK194" s="149">
        <f>ROUND(L194*K194,2)</f>
        <v>0</v>
      </c>
      <c r="BL194" s="21" t="s">
        <v>163</v>
      </c>
      <c r="BM194" s="21" t="s">
        <v>871</v>
      </c>
    </row>
    <row r="195" spans="2:65" s="10" customFormat="1" ht="16.5" customHeight="1">
      <c r="B195" s="154"/>
      <c r="C195" s="155"/>
      <c r="D195" s="155"/>
      <c r="E195" s="156" t="s">
        <v>5</v>
      </c>
      <c r="F195" s="257" t="s">
        <v>872</v>
      </c>
      <c r="G195" s="258"/>
      <c r="H195" s="258"/>
      <c r="I195" s="258"/>
      <c r="J195" s="155"/>
      <c r="K195" s="157">
        <v>1</v>
      </c>
      <c r="L195" s="155"/>
      <c r="M195" s="155"/>
      <c r="N195" s="155"/>
      <c r="O195" s="155"/>
      <c r="P195" s="155"/>
      <c r="Q195" s="155"/>
      <c r="R195" s="158"/>
      <c r="T195" s="159"/>
      <c r="U195" s="155"/>
      <c r="V195" s="155"/>
      <c r="W195" s="155"/>
      <c r="X195" s="155"/>
      <c r="Y195" s="155"/>
      <c r="Z195" s="155"/>
      <c r="AA195" s="160"/>
      <c r="AT195" s="161" t="s">
        <v>371</v>
      </c>
      <c r="AU195" s="161" t="s">
        <v>130</v>
      </c>
      <c r="AV195" s="10" t="s">
        <v>130</v>
      </c>
      <c r="AW195" s="10" t="s">
        <v>30</v>
      </c>
      <c r="AX195" s="10" t="s">
        <v>72</v>
      </c>
      <c r="AY195" s="161" t="s">
        <v>164</v>
      </c>
    </row>
    <row r="196" spans="2:65" s="10" customFormat="1" ht="16.5" customHeight="1">
      <c r="B196" s="154"/>
      <c r="C196" s="155"/>
      <c r="D196" s="155"/>
      <c r="E196" s="156" t="s">
        <v>5</v>
      </c>
      <c r="F196" s="253" t="s">
        <v>873</v>
      </c>
      <c r="G196" s="254"/>
      <c r="H196" s="254"/>
      <c r="I196" s="254"/>
      <c r="J196" s="155"/>
      <c r="K196" s="157">
        <v>3</v>
      </c>
      <c r="L196" s="155"/>
      <c r="M196" s="155"/>
      <c r="N196" s="155"/>
      <c r="O196" s="155"/>
      <c r="P196" s="155"/>
      <c r="Q196" s="155"/>
      <c r="R196" s="158"/>
      <c r="T196" s="159"/>
      <c r="U196" s="155"/>
      <c r="V196" s="155"/>
      <c r="W196" s="155"/>
      <c r="X196" s="155"/>
      <c r="Y196" s="155"/>
      <c r="Z196" s="155"/>
      <c r="AA196" s="160"/>
      <c r="AT196" s="161" t="s">
        <v>371</v>
      </c>
      <c r="AU196" s="161" t="s">
        <v>130</v>
      </c>
      <c r="AV196" s="10" t="s">
        <v>130</v>
      </c>
      <c r="AW196" s="10" t="s">
        <v>30</v>
      </c>
      <c r="AX196" s="10" t="s">
        <v>72</v>
      </c>
      <c r="AY196" s="161" t="s">
        <v>164</v>
      </c>
    </row>
    <row r="197" spans="2:65" s="11" customFormat="1" ht="16.5" customHeight="1">
      <c r="B197" s="162"/>
      <c r="C197" s="163"/>
      <c r="D197" s="163"/>
      <c r="E197" s="164" t="s">
        <v>5</v>
      </c>
      <c r="F197" s="255" t="s">
        <v>375</v>
      </c>
      <c r="G197" s="256"/>
      <c r="H197" s="256"/>
      <c r="I197" s="256"/>
      <c r="J197" s="163"/>
      <c r="K197" s="165">
        <v>4</v>
      </c>
      <c r="L197" s="163"/>
      <c r="M197" s="163"/>
      <c r="N197" s="163"/>
      <c r="O197" s="163"/>
      <c r="P197" s="163"/>
      <c r="Q197" s="163"/>
      <c r="R197" s="166"/>
      <c r="T197" s="167"/>
      <c r="U197" s="163"/>
      <c r="V197" s="163"/>
      <c r="W197" s="163"/>
      <c r="X197" s="163"/>
      <c r="Y197" s="163"/>
      <c r="Z197" s="163"/>
      <c r="AA197" s="168"/>
      <c r="AT197" s="169" t="s">
        <v>371</v>
      </c>
      <c r="AU197" s="169" t="s">
        <v>130</v>
      </c>
      <c r="AV197" s="11" t="s">
        <v>163</v>
      </c>
      <c r="AW197" s="11" t="s">
        <v>30</v>
      </c>
      <c r="AX197" s="11" t="s">
        <v>80</v>
      </c>
      <c r="AY197" s="169" t="s">
        <v>164</v>
      </c>
    </row>
    <row r="198" spans="2:65" s="1" customFormat="1" ht="25.5" customHeight="1">
      <c r="B198" s="140"/>
      <c r="C198" s="170" t="s">
        <v>282</v>
      </c>
      <c r="D198" s="170" t="s">
        <v>508</v>
      </c>
      <c r="E198" s="171" t="s">
        <v>874</v>
      </c>
      <c r="F198" s="263" t="s">
        <v>875</v>
      </c>
      <c r="G198" s="263"/>
      <c r="H198" s="263"/>
      <c r="I198" s="263"/>
      <c r="J198" s="172" t="s">
        <v>569</v>
      </c>
      <c r="K198" s="173">
        <v>1.0149999999999999</v>
      </c>
      <c r="L198" s="264">
        <v>0</v>
      </c>
      <c r="M198" s="264"/>
      <c r="N198" s="264">
        <f>ROUND(L198*K198,2)</f>
        <v>0</v>
      </c>
      <c r="O198" s="225"/>
      <c r="P198" s="225"/>
      <c r="Q198" s="225"/>
      <c r="R198" s="145"/>
      <c r="T198" s="146" t="s">
        <v>5</v>
      </c>
      <c r="U198" s="43" t="s">
        <v>37</v>
      </c>
      <c r="V198" s="147">
        <v>0</v>
      </c>
      <c r="W198" s="147">
        <f>V198*K198</f>
        <v>0</v>
      </c>
      <c r="X198" s="147">
        <v>2.1999999999999999E-2</v>
      </c>
      <c r="Y198" s="147">
        <f>X198*K198</f>
        <v>2.2329999999999996E-2</v>
      </c>
      <c r="Z198" s="147">
        <v>0</v>
      </c>
      <c r="AA198" s="148">
        <f>Z198*K198</f>
        <v>0</v>
      </c>
      <c r="AR198" s="21" t="s">
        <v>340</v>
      </c>
      <c r="AT198" s="21" t="s">
        <v>508</v>
      </c>
      <c r="AU198" s="21" t="s">
        <v>130</v>
      </c>
      <c r="AY198" s="21" t="s">
        <v>164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1" t="s">
        <v>80</v>
      </c>
      <c r="BK198" s="149">
        <f>ROUND(L198*K198,2)</f>
        <v>0</v>
      </c>
      <c r="BL198" s="21" t="s">
        <v>163</v>
      </c>
      <c r="BM198" s="21" t="s">
        <v>876</v>
      </c>
    </row>
    <row r="199" spans="2:65" s="1" customFormat="1" ht="38.25" customHeight="1">
      <c r="B199" s="140"/>
      <c r="C199" s="170" t="s">
        <v>286</v>
      </c>
      <c r="D199" s="170" t="s">
        <v>508</v>
      </c>
      <c r="E199" s="171" t="s">
        <v>877</v>
      </c>
      <c r="F199" s="263" t="s">
        <v>878</v>
      </c>
      <c r="G199" s="263"/>
      <c r="H199" s="263"/>
      <c r="I199" s="263"/>
      <c r="J199" s="172" t="s">
        <v>569</v>
      </c>
      <c r="K199" s="173">
        <v>1.0149999999999999</v>
      </c>
      <c r="L199" s="264">
        <v>0</v>
      </c>
      <c r="M199" s="264"/>
      <c r="N199" s="264">
        <f>ROUND(L199*K199,2)</f>
        <v>0</v>
      </c>
      <c r="O199" s="225"/>
      <c r="P199" s="225"/>
      <c r="Q199" s="225"/>
      <c r="R199" s="145"/>
      <c r="T199" s="146" t="s">
        <v>5</v>
      </c>
      <c r="U199" s="43" t="s">
        <v>37</v>
      </c>
      <c r="V199" s="147">
        <v>0</v>
      </c>
      <c r="W199" s="147">
        <f>V199*K199</f>
        <v>0</v>
      </c>
      <c r="X199" s="147">
        <v>2.4E-2</v>
      </c>
      <c r="Y199" s="147">
        <f>X199*K199</f>
        <v>2.436E-2</v>
      </c>
      <c r="Z199" s="147">
        <v>0</v>
      </c>
      <c r="AA199" s="148">
        <f>Z199*K199</f>
        <v>0</v>
      </c>
      <c r="AR199" s="21" t="s">
        <v>340</v>
      </c>
      <c r="AT199" s="21" t="s">
        <v>508</v>
      </c>
      <c r="AU199" s="21" t="s">
        <v>130</v>
      </c>
      <c r="AY199" s="21" t="s">
        <v>164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1" t="s">
        <v>80</v>
      </c>
      <c r="BK199" s="149">
        <f>ROUND(L199*K199,2)</f>
        <v>0</v>
      </c>
      <c r="BL199" s="21" t="s">
        <v>163</v>
      </c>
      <c r="BM199" s="21" t="s">
        <v>879</v>
      </c>
    </row>
    <row r="200" spans="2:65" s="1" customFormat="1" ht="38.25" customHeight="1">
      <c r="B200" s="140"/>
      <c r="C200" s="170" t="s">
        <v>290</v>
      </c>
      <c r="D200" s="170" t="s">
        <v>508</v>
      </c>
      <c r="E200" s="171" t="s">
        <v>880</v>
      </c>
      <c r="F200" s="263" t="s">
        <v>881</v>
      </c>
      <c r="G200" s="263"/>
      <c r="H200" s="263"/>
      <c r="I200" s="263"/>
      <c r="J200" s="172" t="s">
        <v>569</v>
      </c>
      <c r="K200" s="173">
        <v>1.0149999999999999</v>
      </c>
      <c r="L200" s="264">
        <v>0</v>
      </c>
      <c r="M200" s="264"/>
      <c r="N200" s="264">
        <f>ROUND(L200*K200,2)</f>
        <v>0</v>
      </c>
      <c r="O200" s="225"/>
      <c r="P200" s="225"/>
      <c r="Q200" s="225"/>
      <c r="R200" s="145"/>
      <c r="T200" s="146" t="s">
        <v>5</v>
      </c>
      <c r="U200" s="43" t="s">
        <v>37</v>
      </c>
      <c r="V200" s="147">
        <v>0</v>
      </c>
      <c r="W200" s="147">
        <f>V200*K200</f>
        <v>0</v>
      </c>
      <c r="X200" s="147">
        <v>2.5000000000000001E-2</v>
      </c>
      <c r="Y200" s="147">
        <f>X200*K200</f>
        <v>2.5374999999999998E-2</v>
      </c>
      <c r="Z200" s="147">
        <v>0</v>
      </c>
      <c r="AA200" s="148">
        <f>Z200*K200</f>
        <v>0</v>
      </c>
      <c r="AR200" s="21" t="s">
        <v>340</v>
      </c>
      <c r="AT200" s="21" t="s">
        <v>508</v>
      </c>
      <c r="AU200" s="21" t="s">
        <v>130</v>
      </c>
      <c r="AY200" s="21" t="s">
        <v>164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1" t="s">
        <v>80</v>
      </c>
      <c r="BK200" s="149">
        <f>ROUND(L200*K200,2)</f>
        <v>0</v>
      </c>
      <c r="BL200" s="21" t="s">
        <v>163</v>
      </c>
      <c r="BM200" s="21" t="s">
        <v>882</v>
      </c>
    </row>
    <row r="201" spans="2:65" s="1" customFormat="1" ht="38.25" customHeight="1">
      <c r="B201" s="140"/>
      <c r="C201" s="170" t="s">
        <v>294</v>
      </c>
      <c r="D201" s="170" t="s">
        <v>508</v>
      </c>
      <c r="E201" s="171" t="s">
        <v>883</v>
      </c>
      <c r="F201" s="263" t="s">
        <v>884</v>
      </c>
      <c r="G201" s="263"/>
      <c r="H201" s="263"/>
      <c r="I201" s="263"/>
      <c r="J201" s="172" t="s">
        <v>569</v>
      </c>
      <c r="K201" s="173">
        <v>1.0149999999999999</v>
      </c>
      <c r="L201" s="264">
        <v>0</v>
      </c>
      <c r="M201" s="264"/>
      <c r="N201" s="264">
        <f>ROUND(L201*K201,2)</f>
        <v>0</v>
      </c>
      <c r="O201" s="225"/>
      <c r="P201" s="225"/>
      <c r="Q201" s="225"/>
      <c r="R201" s="145"/>
      <c r="T201" s="146" t="s">
        <v>5</v>
      </c>
      <c r="U201" s="43" t="s">
        <v>37</v>
      </c>
      <c r="V201" s="147">
        <v>0</v>
      </c>
      <c r="W201" s="147">
        <f>V201*K201</f>
        <v>0</v>
      </c>
      <c r="X201" s="147">
        <v>1.4E-2</v>
      </c>
      <c r="Y201" s="147">
        <f>X201*K201</f>
        <v>1.4209999999999999E-2</v>
      </c>
      <c r="Z201" s="147">
        <v>0</v>
      </c>
      <c r="AA201" s="148">
        <f>Z201*K201</f>
        <v>0</v>
      </c>
      <c r="AR201" s="21" t="s">
        <v>340</v>
      </c>
      <c r="AT201" s="21" t="s">
        <v>508</v>
      </c>
      <c r="AU201" s="21" t="s">
        <v>130</v>
      </c>
      <c r="AY201" s="21" t="s">
        <v>164</v>
      </c>
      <c r="BE201" s="149">
        <f>IF(U201="základní",N201,0)</f>
        <v>0</v>
      </c>
      <c r="BF201" s="149">
        <f>IF(U201="snížená",N201,0)</f>
        <v>0</v>
      </c>
      <c r="BG201" s="149">
        <f>IF(U201="zákl. přenesená",N201,0)</f>
        <v>0</v>
      </c>
      <c r="BH201" s="149">
        <f>IF(U201="sníž. přenesená",N201,0)</f>
        <v>0</v>
      </c>
      <c r="BI201" s="149">
        <f>IF(U201="nulová",N201,0)</f>
        <v>0</v>
      </c>
      <c r="BJ201" s="21" t="s">
        <v>80</v>
      </c>
      <c r="BK201" s="149">
        <f>ROUND(L201*K201,2)</f>
        <v>0</v>
      </c>
      <c r="BL201" s="21" t="s">
        <v>163</v>
      </c>
      <c r="BM201" s="21" t="s">
        <v>885</v>
      </c>
    </row>
    <row r="202" spans="2:65" s="1" customFormat="1" ht="38.25" customHeight="1">
      <c r="B202" s="140"/>
      <c r="C202" s="141" t="s">
        <v>298</v>
      </c>
      <c r="D202" s="141" t="s">
        <v>165</v>
      </c>
      <c r="E202" s="142" t="s">
        <v>886</v>
      </c>
      <c r="F202" s="224" t="s">
        <v>887</v>
      </c>
      <c r="G202" s="224"/>
      <c r="H202" s="224"/>
      <c r="I202" s="224"/>
      <c r="J202" s="143" t="s">
        <v>569</v>
      </c>
      <c r="K202" s="144">
        <v>1</v>
      </c>
      <c r="L202" s="225">
        <v>0</v>
      </c>
      <c r="M202" s="225"/>
      <c r="N202" s="225">
        <f>ROUND(L202*K202,2)</f>
        <v>0</v>
      </c>
      <c r="O202" s="225"/>
      <c r="P202" s="225"/>
      <c r="Q202" s="225"/>
      <c r="R202" s="145"/>
      <c r="T202" s="146" t="s">
        <v>5</v>
      </c>
      <c r="U202" s="43" t="s">
        <v>37</v>
      </c>
      <c r="V202" s="147">
        <v>1</v>
      </c>
      <c r="W202" s="147">
        <f>V202*K202</f>
        <v>1</v>
      </c>
      <c r="X202" s="147">
        <v>1.6000000000000001E-4</v>
      </c>
      <c r="Y202" s="147">
        <f>X202*K202</f>
        <v>1.6000000000000001E-4</v>
      </c>
      <c r="Z202" s="147">
        <v>0</v>
      </c>
      <c r="AA202" s="148">
        <f>Z202*K202</f>
        <v>0</v>
      </c>
      <c r="AR202" s="21" t="s">
        <v>163</v>
      </c>
      <c r="AT202" s="21" t="s">
        <v>165</v>
      </c>
      <c r="AU202" s="21" t="s">
        <v>130</v>
      </c>
      <c r="AY202" s="21" t="s">
        <v>164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1" t="s">
        <v>80</v>
      </c>
      <c r="BK202" s="149">
        <f>ROUND(L202*K202,2)</f>
        <v>0</v>
      </c>
      <c r="BL202" s="21" t="s">
        <v>163</v>
      </c>
      <c r="BM202" s="21" t="s">
        <v>888</v>
      </c>
    </row>
    <row r="203" spans="2:65" s="10" customFormat="1" ht="16.5" customHeight="1">
      <c r="B203" s="154"/>
      <c r="C203" s="155"/>
      <c r="D203" s="155"/>
      <c r="E203" s="156" t="s">
        <v>5</v>
      </c>
      <c r="F203" s="257" t="s">
        <v>872</v>
      </c>
      <c r="G203" s="258"/>
      <c r="H203" s="258"/>
      <c r="I203" s="258"/>
      <c r="J203" s="155"/>
      <c r="K203" s="157">
        <v>1</v>
      </c>
      <c r="L203" s="155"/>
      <c r="M203" s="155"/>
      <c r="N203" s="155"/>
      <c r="O203" s="155"/>
      <c r="P203" s="155"/>
      <c r="Q203" s="155"/>
      <c r="R203" s="158"/>
      <c r="T203" s="159"/>
      <c r="U203" s="155"/>
      <c r="V203" s="155"/>
      <c r="W203" s="155"/>
      <c r="X203" s="155"/>
      <c r="Y203" s="155"/>
      <c r="Z203" s="155"/>
      <c r="AA203" s="160"/>
      <c r="AT203" s="161" t="s">
        <v>371</v>
      </c>
      <c r="AU203" s="161" t="s">
        <v>130</v>
      </c>
      <c r="AV203" s="10" t="s">
        <v>130</v>
      </c>
      <c r="AW203" s="10" t="s">
        <v>30</v>
      </c>
      <c r="AX203" s="10" t="s">
        <v>72</v>
      </c>
      <c r="AY203" s="161" t="s">
        <v>164</v>
      </c>
    </row>
    <row r="204" spans="2:65" s="11" customFormat="1" ht="16.5" customHeight="1">
      <c r="B204" s="162"/>
      <c r="C204" s="163"/>
      <c r="D204" s="163"/>
      <c r="E204" s="164" t="s">
        <v>5</v>
      </c>
      <c r="F204" s="255" t="s">
        <v>375</v>
      </c>
      <c r="G204" s="256"/>
      <c r="H204" s="256"/>
      <c r="I204" s="256"/>
      <c r="J204" s="163"/>
      <c r="K204" s="165">
        <v>1</v>
      </c>
      <c r="L204" s="163"/>
      <c r="M204" s="163"/>
      <c r="N204" s="163"/>
      <c r="O204" s="163"/>
      <c r="P204" s="163"/>
      <c r="Q204" s="163"/>
      <c r="R204" s="166"/>
      <c r="T204" s="167"/>
      <c r="U204" s="163"/>
      <c r="V204" s="163"/>
      <c r="W204" s="163"/>
      <c r="X204" s="163"/>
      <c r="Y204" s="163"/>
      <c r="Z204" s="163"/>
      <c r="AA204" s="168"/>
      <c r="AT204" s="169" t="s">
        <v>371</v>
      </c>
      <c r="AU204" s="169" t="s">
        <v>130</v>
      </c>
      <c r="AV204" s="11" t="s">
        <v>163</v>
      </c>
      <c r="AW204" s="11" t="s">
        <v>30</v>
      </c>
      <c r="AX204" s="11" t="s">
        <v>80</v>
      </c>
      <c r="AY204" s="169" t="s">
        <v>164</v>
      </c>
    </row>
    <row r="205" spans="2:65" s="1" customFormat="1" ht="38.25" customHeight="1">
      <c r="B205" s="140"/>
      <c r="C205" s="170" t="s">
        <v>302</v>
      </c>
      <c r="D205" s="170" t="s">
        <v>508</v>
      </c>
      <c r="E205" s="171" t="s">
        <v>889</v>
      </c>
      <c r="F205" s="263" t="s">
        <v>890</v>
      </c>
      <c r="G205" s="263"/>
      <c r="H205" s="263"/>
      <c r="I205" s="263"/>
      <c r="J205" s="172" t="s">
        <v>569</v>
      </c>
      <c r="K205" s="173">
        <v>1.0149999999999999</v>
      </c>
      <c r="L205" s="264">
        <v>0</v>
      </c>
      <c r="M205" s="264"/>
      <c r="N205" s="264">
        <f>ROUND(L205*K205,2)</f>
        <v>0</v>
      </c>
      <c r="O205" s="225"/>
      <c r="P205" s="225"/>
      <c r="Q205" s="225"/>
      <c r="R205" s="145"/>
      <c r="T205" s="146" t="s">
        <v>5</v>
      </c>
      <c r="U205" s="43" t="s">
        <v>37</v>
      </c>
      <c r="V205" s="147">
        <v>0</v>
      </c>
      <c r="W205" s="147">
        <f>V205*K205</f>
        <v>0</v>
      </c>
      <c r="X205" s="147">
        <v>8.5999999999999993E-2</v>
      </c>
      <c r="Y205" s="147">
        <f>X205*K205</f>
        <v>8.7289999999999979E-2</v>
      </c>
      <c r="Z205" s="147">
        <v>0</v>
      </c>
      <c r="AA205" s="148">
        <f>Z205*K205</f>
        <v>0</v>
      </c>
      <c r="AR205" s="21" t="s">
        <v>340</v>
      </c>
      <c r="AT205" s="21" t="s">
        <v>508</v>
      </c>
      <c r="AU205" s="21" t="s">
        <v>130</v>
      </c>
      <c r="AY205" s="21" t="s">
        <v>164</v>
      </c>
      <c r="BE205" s="149">
        <f>IF(U205="základní",N205,0)</f>
        <v>0</v>
      </c>
      <c r="BF205" s="149">
        <f>IF(U205="snížená",N205,0)</f>
        <v>0</v>
      </c>
      <c r="BG205" s="149">
        <f>IF(U205="zákl. přenesená",N205,0)</f>
        <v>0</v>
      </c>
      <c r="BH205" s="149">
        <f>IF(U205="sníž. přenesená",N205,0)</f>
        <v>0</v>
      </c>
      <c r="BI205" s="149">
        <f>IF(U205="nulová",N205,0)</f>
        <v>0</v>
      </c>
      <c r="BJ205" s="21" t="s">
        <v>80</v>
      </c>
      <c r="BK205" s="149">
        <f>ROUND(L205*K205,2)</f>
        <v>0</v>
      </c>
      <c r="BL205" s="21" t="s">
        <v>163</v>
      </c>
      <c r="BM205" s="21" t="s">
        <v>891</v>
      </c>
    </row>
    <row r="206" spans="2:65" s="1" customFormat="1" ht="16.5" customHeight="1">
      <c r="B206" s="140"/>
      <c r="C206" s="141" t="s">
        <v>306</v>
      </c>
      <c r="D206" s="141" t="s">
        <v>165</v>
      </c>
      <c r="E206" s="142" t="s">
        <v>892</v>
      </c>
      <c r="F206" s="224" t="s">
        <v>893</v>
      </c>
      <c r="G206" s="224"/>
      <c r="H206" s="224"/>
      <c r="I206" s="224"/>
      <c r="J206" s="143" t="s">
        <v>569</v>
      </c>
      <c r="K206" s="144">
        <v>1</v>
      </c>
      <c r="L206" s="225">
        <v>0</v>
      </c>
      <c r="M206" s="225"/>
      <c r="N206" s="225">
        <f>ROUND(L206*K206,2)</f>
        <v>0</v>
      </c>
      <c r="O206" s="225"/>
      <c r="P206" s="225"/>
      <c r="Q206" s="225"/>
      <c r="R206" s="145"/>
      <c r="T206" s="146" t="s">
        <v>5</v>
      </c>
      <c r="U206" s="43" t="s">
        <v>37</v>
      </c>
      <c r="V206" s="147">
        <v>1.93</v>
      </c>
      <c r="W206" s="147">
        <f>V206*K206</f>
        <v>1.93</v>
      </c>
      <c r="X206" s="147">
        <v>2.8700000000000002E-3</v>
      </c>
      <c r="Y206" s="147">
        <f>X206*K206</f>
        <v>2.8700000000000002E-3</v>
      </c>
      <c r="Z206" s="147">
        <v>0</v>
      </c>
      <c r="AA206" s="148">
        <f>Z206*K206</f>
        <v>0</v>
      </c>
      <c r="AR206" s="21" t="s">
        <v>163</v>
      </c>
      <c r="AT206" s="21" t="s">
        <v>165</v>
      </c>
      <c r="AU206" s="21" t="s">
        <v>130</v>
      </c>
      <c r="AY206" s="21" t="s">
        <v>164</v>
      </c>
      <c r="BE206" s="149">
        <f>IF(U206="základní",N206,0)</f>
        <v>0</v>
      </c>
      <c r="BF206" s="149">
        <f>IF(U206="snížená",N206,0)</f>
        <v>0</v>
      </c>
      <c r="BG206" s="149">
        <f>IF(U206="zákl. přenesená",N206,0)</f>
        <v>0</v>
      </c>
      <c r="BH206" s="149">
        <f>IF(U206="sníž. přenesená",N206,0)</f>
        <v>0</v>
      </c>
      <c r="BI206" s="149">
        <f>IF(U206="nulová",N206,0)</f>
        <v>0</v>
      </c>
      <c r="BJ206" s="21" t="s">
        <v>80</v>
      </c>
      <c r="BK206" s="149">
        <f>ROUND(L206*K206,2)</f>
        <v>0</v>
      </c>
      <c r="BL206" s="21" t="s">
        <v>163</v>
      </c>
      <c r="BM206" s="21" t="s">
        <v>894</v>
      </c>
    </row>
    <row r="207" spans="2:65" s="10" customFormat="1" ht="16.5" customHeight="1">
      <c r="B207" s="154"/>
      <c r="C207" s="155"/>
      <c r="D207" s="155"/>
      <c r="E207" s="156" t="s">
        <v>5</v>
      </c>
      <c r="F207" s="257" t="s">
        <v>895</v>
      </c>
      <c r="G207" s="258"/>
      <c r="H207" s="258"/>
      <c r="I207" s="258"/>
      <c r="J207" s="155"/>
      <c r="K207" s="157">
        <v>1</v>
      </c>
      <c r="L207" s="155"/>
      <c r="M207" s="155"/>
      <c r="N207" s="155"/>
      <c r="O207" s="155"/>
      <c r="P207" s="155"/>
      <c r="Q207" s="155"/>
      <c r="R207" s="158"/>
      <c r="T207" s="159"/>
      <c r="U207" s="155"/>
      <c r="V207" s="155"/>
      <c r="W207" s="155"/>
      <c r="X207" s="155"/>
      <c r="Y207" s="155"/>
      <c r="Z207" s="155"/>
      <c r="AA207" s="160"/>
      <c r="AT207" s="161" t="s">
        <v>371</v>
      </c>
      <c r="AU207" s="161" t="s">
        <v>130</v>
      </c>
      <c r="AV207" s="10" t="s">
        <v>130</v>
      </c>
      <c r="AW207" s="10" t="s">
        <v>30</v>
      </c>
      <c r="AX207" s="10" t="s">
        <v>72</v>
      </c>
      <c r="AY207" s="161" t="s">
        <v>164</v>
      </c>
    </row>
    <row r="208" spans="2:65" s="11" customFormat="1" ht="16.5" customHeight="1">
      <c r="B208" s="162"/>
      <c r="C208" s="163"/>
      <c r="D208" s="163"/>
      <c r="E208" s="164" t="s">
        <v>5</v>
      </c>
      <c r="F208" s="255" t="s">
        <v>375</v>
      </c>
      <c r="G208" s="256"/>
      <c r="H208" s="256"/>
      <c r="I208" s="256"/>
      <c r="J208" s="163"/>
      <c r="K208" s="165">
        <v>1</v>
      </c>
      <c r="L208" s="163"/>
      <c r="M208" s="163"/>
      <c r="N208" s="163"/>
      <c r="O208" s="163"/>
      <c r="P208" s="163"/>
      <c r="Q208" s="163"/>
      <c r="R208" s="166"/>
      <c r="T208" s="167"/>
      <c r="U208" s="163"/>
      <c r="V208" s="163"/>
      <c r="W208" s="163"/>
      <c r="X208" s="163"/>
      <c r="Y208" s="163"/>
      <c r="Z208" s="163"/>
      <c r="AA208" s="168"/>
      <c r="AT208" s="169" t="s">
        <v>371</v>
      </c>
      <c r="AU208" s="169" t="s">
        <v>130</v>
      </c>
      <c r="AV208" s="11" t="s">
        <v>163</v>
      </c>
      <c r="AW208" s="11" t="s">
        <v>30</v>
      </c>
      <c r="AX208" s="11" t="s">
        <v>80</v>
      </c>
      <c r="AY208" s="169" t="s">
        <v>164</v>
      </c>
    </row>
    <row r="209" spans="2:65" s="1" customFormat="1" ht="16.5" customHeight="1">
      <c r="B209" s="140"/>
      <c r="C209" s="170" t="s">
        <v>320</v>
      </c>
      <c r="D209" s="170" t="s">
        <v>508</v>
      </c>
      <c r="E209" s="171" t="s">
        <v>896</v>
      </c>
      <c r="F209" s="263" t="s">
        <v>897</v>
      </c>
      <c r="G209" s="263"/>
      <c r="H209" s="263"/>
      <c r="I209" s="263"/>
      <c r="J209" s="172" t="s">
        <v>569</v>
      </c>
      <c r="K209" s="173">
        <v>1</v>
      </c>
      <c r="L209" s="264">
        <v>0</v>
      </c>
      <c r="M209" s="264"/>
      <c r="N209" s="264">
        <f>ROUND(L209*K209,2)</f>
        <v>0</v>
      </c>
      <c r="O209" s="225"/>
      <c r="P209" s="225"/>
      <c r="Q209" s="225"/>
      <c r="R209" s="145"/>
      <c r="T209" s="146" t="s">
        <v>5</v>
      </c>
      <c r="U209" s="43" t="s">
        <v>37</v>
      </c>
      <c r="V209" s="147">
        <v>0</v>
      </c>
      <c r="W209" s="147">
        <f>V209*K209</f>
        <v>0</v>
      </c>
      <c r="X209" s="147">
        <v>0.10299999999999999</v>
      </c>
      <c r="Y209" s="147">
        <f>X209*K209</f>
        <v>0.10299999999999999</v>
      </c>
      <c r="Z209" s="147">
        <v>0</v>
      </c>
      <c r="AA209" s="148">
        <f>Z209*K209</f>
        <v>0</v>
      </c>
      <c r="AR209" s="21" t="s">
        <v>340</v>
      </c>
      <c r="AT209" s="21" t="s">
        <v>508</v>
      </c>
      <c r="AU209" s="21" t="s">
        <v>130</v>
      </c>
      <c r="AY209" s="21" t="s">
        <v>164</v>
      </c>
      <c r="BE209" s="149">
        <f>IF(U209="základní",N209,0)</f>
        <v>0</v>
      </c>
      <c r="BF209" s="149">
        <f>IF(U209="snížená",N209,0)</f>
        <v>0</v>
      </c>
      <c r="BG209" s="149">
        <f>IF(U209="zákl. přenesená",N209,0)</f>
        <v>0</v>
      </c>
      <c r="BH209" s="149">
        <f>IF(U209="sníž. přenesená",N209,0)</f>
        <v>0</v>
      </c>
      <c r="BI209" s="149">
        <f>IF(U209="nulová",N209,0)</f>
        <v>0</v>
      </c>
      <c r="BJ209" s="21" t="s">
        <v>80</v>
      </c>
      <c r="BK209" s="149">
        <f>ROUND(L209*K209,2)</f>
        <v>0</v>
      </c>
      <c r="BL209" s="21" t="s">
        <v>163</v>
      </c>
      <c r="BM209" s="21" t="s">
        <v>898</v>
      </c>
    </row>
    <row r="210" spans="2:65" s="1" customFormat="1" ht="25.5" customHeight="1">
      <c r="B210" s="140"/>
      <c r="C210" s="141" t="s">
        <v>324</v>
      </c>
      <c r="D210" s="141" t="s">
        <v>165</v>
      </c>
      <c r="E210" s="142" t="s">
        <v>899</v>
      </c>
      <c r="F210" s="224" t="s">
        <v>900</v>
      </c>
      <c r="G210" s="224"/>
      <c r="H210" s="224"/>
      <c r="I210" s="224"/>
      <c r="J210" s="143" t="s">
        <v>901</v>
      </c>
      <c r="K210" s="144">
        <v>2</v>
      </c>
      <c r="L210" s="225">
        <v>0</v>
      </c>
      <c r="M210" s="225"/>
      <c r="N210" s="225">
        <f>ROUND(L210*K210,2)</f>
        <v>0</v>
      </c>
      <c r="O210" s="225"/>
      <c r="P210" s="225"/>
      <c r="Q210" s="225"/>
      <c r="R210" s="145"/>
      <c r="T210" s="146" t="s">
        <v>5</v>
      </c>
      <c r="U210" s="43" t="s">
        <v>37</v>
      </c>
      <c r="V210" s="147">
        <v>0.82799999999999996</v>
      </c>
      <c r="W210" s="147">
        <f>V210*K210</f>
        <v>1.6559999999999999</v>
      </c>
      <c r="X210" s="147">
        <v>1.8000000000000001E-4</v>
      </c>
      <c r="Y210" s="147">
        <f>X210*K210</f>
        <v>3.6000000000000002E-4</v>
      </c>
      <c r="Z210" s="147">
        <v>0</v>
      </c>
      <c r="AA210" s="148">
        <f>Z210*K210</f>
        <v>0</v>
      </c>
      <c r="AR210" s="21" t="s">
        <v>163</v>
      </c>
      <c r="AT210" s="21" t="s">
        <v>165</v>
      </c>
      <c r="AU210" s="21" t="s">
        <v>130</v>
      </c>
      <c r="AY210" s="21" t="s">
        <v>164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1" t="s">
        <v>80</v>
      </c>
      <c r="BK210" s="149">
        <f>ROUND(L210*K210,2)</f>
        <v>0</v>
      </c>
      <c r="BL210" s="21" t="s">
        <v>163</v>
      </c>
      <c r="BM210" s="21" t="s">
        <v>902</v>
      </c>
    </row>
    <row r="211" spans="2:65" s="1" customFormat="1" ht="25.5" customHeight="1">
      <c r="B211" s="140"/>
      <c r="C211" s="141" t="s">
        <v>328</v>
      </c>
      <c r="D211" s="141" t="s">
        <v>165</v>
      </c>
      <c r="E211" s="142" t="s">
        <v>903</v>
      </c>
      <c r="F211" s="224" t="s">
        <v>904</v>
      </c>
      <c r="G211" s="224"/>
      <c r="H211" s="224"/>
      <c r="I211" s="224"/>
      <c r="J211" s="143" t="s">
        <v>569</v>
      </c>
      <c r="K211" s="144">
        <v>1</v>
      </c>
      <c r="L211" s="225">
        <v>0</v>
      </c>
      <c r="M211" s="225"/>
      <c r="N211" s="225">
        <f>ROUND(L211*K211,2)</f>
        <v>0</v>
      </c>
      <c r="O211" s="225"/>
      <c r="P211" s="225"/>
      <c r="Q211" s="225"/>
      <c r="R211" s="145"/>
      <c r="T211" s="146" t="s">
        <v>5</v>
      </c>
      <c r="U211" s="43" t="s">
        <v>37</v>
      </c>
      <c r="V211" s="147">
        <v>18.329999999999998</v>
      </c>
      <c r="W211" s="147">
        <f>V211*K211</f>
        <v>18.329999999999998</v>
      </c>
      <c r="X211" s="147">
        <v>2.1054900000000001</v>
      </c>
      <c r="Y211" s="147">
        <f>X211*K211</f>
        <v>2.1054900000000001</v>
      </c>
      <c r="Z211" s="147">
        <v>0</v>
      </c>
      <c r="AA211" s="148">
        <f>Z211*K211</f>
        <v>0</v>
      </c>
      <c r="AR211" s="21" t="s">
        <v>163</v>
      </c>
      <c r="AT211" s="21" t="s">
        <v>165</v>
      </c>
      <c r="AU211" s="21" t="s">
        <v>130</v>
      </c>
      <c r="AY211" s="21" t="s">
        <v>164</v>
      </c>
      <c r="BE211" s="149">
        <f>IF(U211="základní",N211,0)</f>
        <v>0</v>
      </c>
      <c r="BF211" s="149">
        <f>IF(U211="snížená",N211,0)</f>
        <v>0</v>
      </c>
      <c r="BG211" s="149">
        <f>IF(U211="zákl. přenesená",N211,0)</f>
        <v>0</v>
      </c>
      <c r="BH211" s="149">
        <f>IF(U211="sníž. přenesená",N211,0)</f>
        <v>0</v>
      </c>
      <c r="BI211" s="149">
        <f>IF(U211="nulová",N211,0)</f>
        <v>0</v>
      </c>
      <c r="BJ211" s="21" t="s">
        <v>80</v>
      </c>
      <c r="BK211" s="149">
        <f>ROUND(L211*K211,2)</f>
        <v>0</v>
      </c>
      <c r="BL211" s="21" t="s">
        <v>163</v>
      </c>
      <c r="BM211" s="21" t="s">
        <v>905</v>
      </c>
    </row>
    <row r="212" spans="2:65" s="10" customFormat="1" ht="16.5" customHeight="1">
      <c r="B212" s="154"/>
      <c r="C212" s="155"/>
      <c r="D212" s="155"/>
      <c r="E212" s="156" t="s">
        <v>5</v>
      </c>
      <c r="F212" s="257" t="s">
        <v>895</v>
      </c>
      <c r="G212" s="258"/>
      <c r="H212" s="258"/>
      <c r="I212" s="258"/>
      <c r="J212" s="155"/>
      <c r="K212" s="157">
        <v>1</v>
      </c>
      <c r="L212" s="155"/>
      <c r="M212" s="155"/>
      <c r="N212" s="155"/>
      <c r="O212" s="155"/>
      <c r="P212" s="155"/>
      <c r="Q212" s="155"/>
      <c r="R212" s="158"/>
      <c r="T212" s="159"/>
      <c r="U212" s="155"/>
      <c r="V212" s="155"/>
      <c r="W212" s="155"/>
      <c r="X212" s="155"/>
      <c r="Y212" s="155"/>
      <c r="Z212" s="155"/>
      <c r="AA212" s="160"/>
      <c r="AT212" s="161" t="s">
        <v>371</v>
      </c>
      <c r="AU212" s="161" t="s">
        <v>130</v>
      </c>
      <c r="AV212" s="10" t="s">
        <v>130</v>
      </c>
      <c r="AW212" s="10" t="s">
        <v>30</v>
      </c>
      <c r="AX212" s="10" t="s">
        <v>72</v>
      </c>
      <c r="AY212" s="161" t="s">
        <v>164</v>
      </c>
    </row>
    <row r="213" spans="2:65" s="11" customFormat="1" ht="16.5" customHeight="1">
      <c r="B213" s="162"/>
      <c r="C213" s="163"/>
      <c r="D213" s="163"/>
      <c r="E213" s="164" t="s">
        <v>5</v>
      </c>
      <c r="F213" s="255" t="s">
        <v>375</v>
      </c>
      <c r="G213" s="256"/>
      <c r="H213" s="256"/>
      <c r="I213" s="256"/>
      <c r="J213" s="163"/>
      <c r="K213" s="165">
        <v>1</v>
      </c>
      <c r="L213" s="163"/>
      <c r="M213" s="163"/>
      <c r="N213" s="163"/>
      <c r="O213" s="163"/>
      <c r="P213" s="163"/>
      <c r="Q213" s="163"/>
      <c r="R213" s="166"/>
      <c r="T213" s="167"/>
      <c r="U213" s="163"/>
      <c r="V213" s="163"/>
      <c r="W213" s="163"/>
      <c r="X213" s="163"/>
      <c r="Y213" s="163"/>
      <c r="Z213" s="163"/>
      <c r="AA213" s="168"/>
      <c r="AT213" s="169" t="s">
        <v>371</v>
      </c>
      <c r="AU213" s="169" t="s">
        <v>130</v>
      </c>
      <c r="AV213" s="11" t="s">
        <v>163</v>
      </c>
      <c r="AW213" s="11" t="s">
        <v>30</v>
      </c>
      <c r="AX213" s="11" t="s">
        <v>80</v>
      </c>
      <c r="AY213" s="169" t="s">
        <v>164</v>
      </c>
    </row>
    <row r="214" spans="2:65" s="1" customFormat="1" ht="38.25" customHeight="1">
      <c r="B214" s="140"/>
      <c r="C214" s="170" t="s">
        <v>332</v>
      </c>
      <c r="D214" s="170" t="s">
        <v>508</v>
      </c>
      <c r="E214" s="171" t="s">
        <v>906</v>
      </c>
      <c r="F214" s="263" t="s">
        <v>907</v>
      </c>
      <c r="G214" s="263"/>
      <c r="H214" s="263"/>
      <c r="I214" s="263"/>
      <c r="J214" s="172" t="s">
        <v>569</v>
      </c>
      <c r="K214" s="173">
        <v>1.01</v>
      </c>
      <c r="L214" s="264">
        <v>0</v>
      </c>
      <c r="M214" s="264"/>
      <c r="N214" s="264">
        <f t="shared" ref="N214:N221" si="0">ROUND(L214*K214,2)</f>
        <v>0</v>
      </c>
      <c r="O214" s="225"/>
      <c r="P214" s="225"/>
      <c r="Q214" s="225"/>
      <c r="R214" s="145"/>
      <c r="T214" s="146" t="s">
        <v>5</v>
      </c>
      <c r="U214" s="43" t="s">
        <v>37</v>
      </c>
      <c r="V214" s="147">
        <v>0</v>
      </c>
      <c r="W214" s="147">
        <f t="shared" ref="W214:W221" si="1">V214*K214</f>
        <v>0</v>
      </c>
      <c r="X214" s="147">
        <v>1.0129999999999999</v>
      </c>
      <c r="Y214" s="147">
        <f t="shared" ref="Y214:Y221" si="2">X214*K214</f>
        <v>1.0231299999999999</v>
      </c>
      <c r="Z214" s="147">
        <v>0</v>
      </c>
      <c r="AA214" s="148">
        <f t="shared" ref="AA214:AA221" si="3">Z214*K214</f>
        <v>0</v>
      </c>
      <c r="AR214" s="21" t="s">
        <v>340</v>
      </c>
      <c r="AT214" s="21" t="s">
        <v>508</v>
      </c>
      <c r="AU214" s="21" t="s">
        <v>130</v>
      </c>
      <c r="AY214" s="21" t="s">
        <v>164</v>
      </c>
      <c r="BE214" s="149">
        <f t="shared" ref="BE214:BE221" si="4">IF(U214="základní",N214,0)</f>
        <v>0</v>
      </c>
      <c r="BF214" s="149">
        <f t="shared" ref="BF214:BF221" si="5">IF(U214="snížená",N214,0)</f>
        <v>0</v>
      </c>
      <c r="BG214" s="149">
        <f t="shared" ref="BG214:BG221" si="6">IF(U214="zákl. přenesená",N214,0)</f>
        <v>0</v>
      </c>
      <c r="BH214" s="149">
        <f t="shared" ref="BH214:BH221" si="7">IF(U214="sníž. přenesená",N214,0)</f>
        <v>0</v>
      </c>
      <c r="BI214" s="149">
        <f t="shared" ref="BI214:BI221" si="8">IF(U214="nulová",N214,0)</f>
        <v>0</v>
      </c>
      <c r="BJ214" s="21" t="s">
        <v>80</v>
      </c>
      <c r="BK214" s="149">
        <f t="shared" ref="BK214:BK221" si="9">ROUND(L214*K214,2)</f>
        <v>0</v>
      </c>
      <c r="BL214" s="21" t="s">
        <v>163</v>
      </c>
      <c r="BM214" s="21" t="s">
        <v>908</v>
      </c>
    </row>
    <row r="215" spans="2:65" s="1" customFormat="1" ht="38.25" customHeight="1">
      <c r="B215" s="140"/>
      <c r="C215" s="170" t="s">
        <v>344</v>
      </c>
      <c r="D215" s="170" t="s">
        <v>508</v>
      </c>
      <c r="E215" s="171" t="s">
        <v>909</v>
      </c>
      <c r="F215" s="263" t="s">
        <v>910</v>
      </c>
      <c r="G215" s="263"/>
      <c r="H215" s="263"/>
      <c r="I215" s="263"/>
      <c r="J215" s="172" t="s">
        <v>569</v>
      </c>
      <c r="K215" s="173">
        <v>1.01</v>
      </c>
      <c r="L215" s="264">
        <v>0</v>
      </c>
      <c r="M215" s="264"/>
      <c r="N215" s="264">
        <f t="shared" si="0"/>
        <v>0</v>
      </c>
      <c r="O215" s="225"/>
      <c r="P215" s="225"/>
      <c r="Q215" s="225"/>
      <c r="R215" s="145"/>
      <c r="T215" s="146" t="s">
        <v>5</v>
      </c>
      <c r="U215" s="43" t="s">
        <v>37</v>
      </c>
      <c r="V215" s="147">
        <v>0</v>
      </c>
      <c r="W215" s="147">
        <f t="shared" si="1"/>
        <v>0</v>
      </c>
      <c r="X215" s="147">
        <v>0.254</v>
      </c>
      <c r="Y215" s="147">
        <f t="shared" si="2"/>
        <v>0.25653999999999999</v>
      </c>
      <c r="Z215" s="147">
        <v>0</v>
      </c>
      <c r="AA215" s="148">
        <f t="shared" si="3"/>
        <v>0</v>
      </c>
      <c r="AR215" s="21" t="s">
        <v>340</v>
      </c>
      <c r="AT215" s="21" t="s">
        <v>508</v>
      </c>
      <c r="AU215" s="21" t="s">
        <v>130</v>
      </c>
      <c r="AY215" s="21" t="s">
        <v>164</v>
      </c>
      <c r="BE215" s="149">
        <f t="shared" si="4"/>
        <v>0</v>
      </c>
      <c r="BF215" s="149">
        <f t="shared" si="5"/>
        <v>0</v>
      </c>
      <c r="BG215" s="149">
        <f t="shared" si="6"/>
        <v>0</v>
      </c>
      <c r="BH215" s="149">
        <f t="shared" si="7"/>
        <v>0</v>
      </c>
      <c r="BI215" s="149">
        <f t="shared" si="8"/>
        <v>0</v>
      </c>
      <c r="BJ215" s="21" t="s">
        <v>80</v>
      </c>
      <c r="BK215" s="149">
        <f t="shared" si="9"/>
        <v>0</v>
      </c>
      <c r="BL215" s="21" t="s">
        <v>163</v>
      </c>
      <c r="BM215" s="21" t="s">
        <v>911</v>
      </c>
    </row>
    <row r="216" spans="2:65" s="1" customFormat="1" ht="25.5" customHeight="1">
      <c r="B216" s="140"/>
      <c r="C216" s="170" t="s">
        <v>195</v>
      </c>
      <c r="D216" s="170" t="s">
        <v>508</v>
      </c>
      <c r="E216" s="171" t="s">
        <v>912</v>
      </c>
      <c r="F216" s="263" t="s">
        <v>913</v>
      </c>
      <c r="G216" s="263"/>
      <c r="H216" s="263"/>
      <c r="I216" s="263"/>
      <c r="J216" s="172" t="s">
        <v>569</v>
      </c>
      <c r="K216" s="173">
        <v>1.01</v>
      </c>
      <c r="L216" s="264">
        <v>0</v>
      </c>
      <c r="M216" s="264"/>
      <c r="N216" s="264">
        <f t="shared" si="0"/>
        <v>0</v>
      </c>
      <c r="O216" s="225"/>
      <c r="P216" s="225"/>
      <c r="Q216" s="225"/>
      <c r="R216" s="145"/>
      <c r="T216" s="146" t="s">
        <v>5</v>
      </c>
      <c r="U216" s="43" t="s">
        <v>37</v>
      </c>
      <c r="V216" s="147">
        <v>0</v>
      </c>
      <c r="W216" s="147">
        <f t="shared" si="1"/>
        <v>0</v>
      </c>
      <c r="X216" s="147">
        <v>0.54800000000000004</v>
      </c>
      <c r="Y216" s="147">
        <f t="shared" si="2"/>
        <v>0.55348000000000008</v>
      </c>
      <c r="Z216" s="147">
        <v>0</v>
      </c>
      <c r="AA216" s="148">
        <f t="shared" si="3"/>
        <v>0</v>
      </c>
      <c r="AR216" s="21" t="s">
        <v>340</v>
      </c>
      <c r="AT216" s="21" t="s">
        <v>508</v>
      </c>
      <c r="AU216" s="21" t="s">
        <v>130</v>
      </c>
      <c r="AY216" s="21" t="s">
        <v>164</v>
      </c>
      <c r="BE216" s="149">
        <f t="shared" si="4"/>
        <v>0</v>
      </c>
      <c r="BF216" s="149">
        <f t="shared" si="5"/>
        <v>0</v>
      </c>
      <c r="BG216" s="149">
        <f t="shared" si="6"/>
        <v>0</v>
      </c>
      <c r="BH216" s="149">
        <f t="shared" si="7"/>
        <v>0</v>
      </c>
      <c r="BI216" s="149">
        <f t="shared" si="8"/>
        <v>0</v>
      </c>
      <c r="BJ216" s="21" t="s">
        <v>80</v>
      </c>
      <c r="BK216" s="149">
        <f t="shared" si="9"/>
        <v>0</v>
      </c>
      <c r="BL216" s="21" t="s">
        <v>163</v>
      </c>
      <c r="BM216" s="21" t="s">
        <v>914</v>
      </c>
    </row>
    <row r="217" spans="2:65" s="1" customFormat="1" ht="25.5" customHeight="1">
      <c r="B217" s="140"/>
      <c r="C217" s="170" t="s">
        <v>319</v>
      </c>
      <c r="D217" s="170" t="s">
        <v>508</v>
      </c>
      <c r="E217" s="171" t="s">
        <v>915</v>
      </c>
      <c r="F217" s="263" t="s">
        <v>916</v>
      </c>
      <c r="G217" s="263"/>
      <c r="H217" s="263"/>
      <c r="I217" s="263"/>
      <c r="J217" s="172" t="s">
        <v>569</v>
      </c>
      <c r="K217" s="173">
        <v>1.01</v>
      </c>
      <c r="L217" s="264">
        <v>0</v>
      </c>
      <c r="M217" s="264"/>
      <c r="N217" s="264">
        <f t="shared" si="0"/>
        <v>0</v>
      </c>
      <c r="O217" s="225"/>
      <c r="P217" s="225"/>
      <c r="Q217" s="225"/>
      <c r="R217" s="145"/>
      <c r="T217" s="146" t="s">
        <v>5</v>
      </c>
      <c r="U217" s="43" t="s">
        <v>37</v>
      </c>
      <c r="V217" s="147">
        <v>0</v>
      </c>
      <c r="W217" s="147">
        <f t="shared" si="1"/>
        <v>0</v>
      </c>
      <c r="X217" s="147">
        <v>6.4000000000000001E-2</v>
      </c>
      <c r="Y217" s="147">
        <f t="shared" si="2"/>
        <v>6.4640000000000003E-2</v>
      </c>
      <c r="Z217" s="147">
        <v>0</v>
      </c>
      <c r="AA217" s="148">
        <f t="shared" si="3"/>
        <v>0</v>
      </c>
      <c r="AR217" s="21" t="s">
        <v>340</v>
      </c>
      <c r="AT217" s="21" t="s">
        <v>508</v>
      </c>
      <c r="AU217" s="21" t="s">
        <v>130</v>
      </c>
      <c r="AY217" s="21" t="s">
        <v>164</v>
      </c>
      <c r="BE217" s="149">
        <f t="shared" si="4"/>
        <v>0</v>
      </c>
      <c r="BF217" s="149">
        <f t="shared" si="5"/>
        <v>0</v>
      </c>
      <c r="BG217" s="149">
        <f t="shared" si="6"/>
        <v>0</v>
      </c>
      <c r="BH217" s="149">
        <f t="shared" si="7"/>
        <v>0</v>
      </c>
      <c r="BI217" s="149">
        <f t="shared" si="8"/>
        <v>0</v>
      </c>
      <c r="BJ217" s="21" t="s">
        <v>80</v>
      </c>
      <c r="BK217" s="149">
        <f t="shared" si="9"/>
        <v>0</v>
      </c>
      <c r="BL217" s="21" t="s">
        <v>163</v>
      </c>
      <c r="BM217" s="21" t="s">
        <v>917</v>
      </c>
    </row>
    <row r="218" spans="2:65" s="1" customFormat="1" ht="25.5" customHeight="1">
      <c r="B218" s="140"/>
      <c r="C218" s="170" t="s">
        <v>349</v>
      </c>
      <c r="D218" s="170" t="s">
        <v>508</v>
      </c>
      <c r="E218" s="171" t="s">
        <v>918</v>
      </c>
      <c r="F218" s="263" t="s">
        <v>919</v>
      </c>
      <c r="G218" s="263"/>
      <c r="H218" s="263"/>
      <c r="I218" s="263"/>
      <c r="J218" s="172" t="s">
        <v>569</v>
      </c>
      <c r="K218" s="173">
        <v>1.01</v>
      </c>
      <c r="L218" s="264">
        <v>0</v>
      </c>
      <c r="M218" s="264"/>
      <c r="N218" s="264">
        <f t="shared" si="0"/>
        <v>0</v>
      </c>
      <c r="O218" s="225"/>
      <c r="P218" s="225"/>
      <c r="Q218" s="225"/>
      <c r="R218" s="145"/>
      <c r="T218" s="146" t="s">
        <v>5</v>
      </c>
      <c r="U218" s="43" t="s">
        <v>37</v>
      </c>
      <c r="V218" s="147">
        <v>0</v>
      </c>
      <c r="W218" s="147">
        <f t="shared" si="1"/>
        <v>0</v>
      </c>
      <c r="X218" s="147">
        <v>5.0999999999999997E-2</v>
      </c>
      <c r="Y218" s="147">
        <f t="shared" si="2"/>
        <v>5.151E-2</v>
      </c>
      <c r="Z218" s="147">
        <v>0</v>
      </c>
      <c r="AA218" s="148">
        <f t="shared" si="3"/>
        <v>0</v>
      </c>
      <c r="AR218" s="21" t="s">
        <v>340</v>
      </c>
      <c r="AT218" s="21" t="s">
        <v>508</v>
      </c>
      <c r="AU218" s="21" t="s">
        <v>130</v>
      </c>
      <c r="AY218" s="21" t="s">
        <v>164</v>
      </c>
      <c r="BE218" s="149">
        <f t="shared" si="4"/>
        <v>0</v>
      </c>
      <c r="BF218" s="149">
        <f t="shared" si="5"/>
        <v>0</v>
      </c>
      <c r="BG218" s="149">
        <f t="shared" si="6"/>
        <v>0</v>
      </c>
      <c r="BH218" s="149">
        <f t="shared" si="7"/>
        <v>0</v>
      </c>
      <c r="BI218" s="149">
        <f t="shared" si="8"/>
        <v>0</v>
      </c>
      <c r="BJ218" s="21" t="s">
        <v>80</v>
      </c>
      <c r="BK218" s="149">
        <f t="shared" si="9"/>
        <v>0</v>
      </c>
      <c r="BL218" s="21" t="s">
        <v>163</v>
      </c>
      <c r="BM218" s="21" t="s">
        <v>920</v>
      </c>
    </row>
    <row r="219" spans="2:65" s="1" customFormat="1" ht="25.5" customHeight="1">
      <c r="B219" s="140"/>
      <c r="C219" s="170" t="s">
        <v>353</v>
      </c>
      <c r="D219" s="170" t="s">
        <v>508</v>
      </c>
      <c r="E219" s="171" t="s">
        <v>921</v>
      </c>
      <c r="F219" s="263" t="s">
        <v>922</v>
      </c>
      <c r="G219" s="263"/>
      <c r="H219" s="263"/>
      <c r="I219" s="263"/>
      <c r="J219" s="172" t="s">
        <v>569</v>
      </c>
      <c r="K219" s="173">
        <v>4.04</v>
      </c>
      <c r="L219" s="264">
        <v>0</v>
      </c>
      <c r="M219" s="264"/>
      <c r="N219" s="264">
        <f t="shared" si="0"/>
        <v>0</v>
      </c>
      <c r="O219" s="225"/>
      <c r="P219" s="225"/>
      <c r="Q219" s="225"/>
      <c r="R219" s="145"/>
      <c r="T219" s="146" t="s">
        <v>5</v>
      </c>
      <c r="U219" s="43" t="s">
        <v>37</v>
      </c>
      <c r="V219" s="147">
        <v>0</v>
      </c>
      <c r="W219" s="147">
        <f t="shared" si="1"/>
        <v>0</v>
      </c>
      <c r="X219" s="147">
        <v>2E-3</v>
      </c>
      <c r="Y219" s="147">
        <f t="shared" si="2"/>
        <v>8.0800000000000004E-3</v>
      </c>
      <c r="Z219" s="147">
        <v>0</v>
      </c>
      <c r="AA219" s="148">
        <f t="shared" si="3"/>
        <v>0</v>
      </c>
      <c r="AR219" s="21" t="s">
        <v>340</v>
      </c>
      <c r="AT219" s="21" t="s">
        <v>508</v>
      </c>
      <c r="AU219" s="21" t="s">
        <v>130</v>
      </c>
      <c r="AY219" s="21" t="s">
        <v>164</v>
      </c>
      <c r="BE219" s="149">
        <f t="shared" si="4"/>
        <v>0</v>
      </c>
      <c r="BF219" s="149">
        <f t="shared" si="5"/>
        <v>0</v>
      </c>
      <c r="BG219" s="149">
        <f t="shared" si="6"/>
        <v>0</v>
      </c>
      <c r="BH219" s="149">
        <f t="shared" si="7"/>
        <v>0</v>
      </c>
      <c r="BI219" s="149">
        <f t="shared" si="8"/>
        <v>0</v>
      </c>
      <c r="BJ219" s="21" t="s">
        <v>80</v>
      </c>
      <c r="BK219" s="149">
        <f t="shared" si="9"/>
        <v>0</v>
      </c>
      <c r="BL219" s="21" t="s">
        <v>163</v>
      </c>
      <c r="BM219" s="21" t="s">
        <v>923</v>
      </c>
    </row>
    <row r="220" spans="2:65" s="1" customFormat="1" ht="16.5" customHeight="1">
      <c r="B220" s="140"/>
      <c r="C220" s="170" t="s">
        <v>310</v>
      </c>
      <c r="D220" s="170" t="s">
        <v>508</v>
      </c>
      <c r="E220" s="171" t="s">
        <v>924</v>
      </c>
      <c r="F220" s="263" t="s">
        <v>925</v>
      </c>
      <c r="G220" s="263"/>
      <c r="H220" s="263"/>
      <c r="I220" s="263"/>
      <c r="J220" s="172" t="s">
        <v>569</v>
      </c>
      <c r="K220" s="173">
        <v>1.01</v>
      </c>
      <c r="L220" s="264">
        <v>0</v>
      </c>
      <c r="M220" s="264"/>
      <c r="N220" s="264">
        <f t="shared" si="0"/>
        <v>0</v>
      </c>
      <c r="O220" s="225"/>
      <c r="P220" s="225"/>
      <c r="Q220" s="225"/>
      <c r="R220" s="145"/>
      <c r="T220" s="146" t="s">
        <v>5</v>
      </c>
      <c r="U220" s="43" t="s">
        <v>37</v>
      </c>
      <c r="V220" s="147">
        <v>0</v>
      </c>
      <c r="W220" s="147">
        <f t="shared" si="1"/>
        <v>0</v>
      </c>
      <c r="X220" s="147">
        <v>2.1</v>
      </c>
      <c r="Y220" s="147">
        <f t="shared" si="2"/>
        <v>2.121</v>
      </c>
      <c r="Z220" s="147">
        <v>0</v>
      </c>
      <c r="AA220" s="148">
        <f t="shared" si="3"/>
        <v>0</v>
      </c>
      <c r="AR220" s="21" t="s">
        <v>340</v>
      </c>
      <c r="AT220" s="21" t="s">
        <v>508</v>
      </c>
      <c r="AU220" s="21" t="s">
        <v>130</v>
      </c>
      <c r="AY220" s="21" t="s">
        <v>164</v>
      </c>
      <c r="BE220" s="149">
        <f t="shared" si="4"/>
        <v>0</v>
      </c>
      <c r="BF220" s="149">
        <f t="shared" si="5"/>
        <v>0</v>
      </c>
      <c r="BG220" s="149">
        <f t="shared" si="6"/>
        <v>0</v>
      </c>
      <c r="BH220" s="149">
        <f t="shared" si="7"/>
        <v>0</v>
      </c>
      <c r="BI220" s="149">
        <f t="shared" si="8"/>
        <v>0</v>
      </c>
      <c r="BJ220" s="21" t="s">
        <v>80</v>
      </c>
      <c r="BK220" s="149">
        <f t="shared" si="9"/>
        <v>0</v>
      </c>
      <c r="BL220" s="21" t="s">
        <v>163</v>
      </c>
      <c r="BM220" s="21" t="s">
        <v>926</v>
      </c>
    </row>
    <row r="221" spans="2:65" s="1" customFormat="1" ht="38.25" customHeight="1">
      <c r="B221" s="140"/>
      <c r="C221" s="141" t="s">
        <v>315</v>
      </c>
      <c r="D221" s="141" t="s">
        <v>165</v>
      </c>
      <c r="E221" s="142" t="s">
        <v>927</v>
      </c>
      <c r="F221" s="224" t="s">
        <v>928</v>
      </c>
      <c r="G221" s="224"/>
      <c r="H221" s="224"/>
      <c r="I221" s="224"/>
      <c r="J221" s="143" t="s">
        <v>569</v>
      </c>
      <c r="K221" s="144">
        <v>1</v>
      </c>
      <c r="L221" s="225">
        <v>0</v>
      </c>
      <c r="M221" s="225"/>
      <c r="N221" s="225">
        <f t="shared" si="0"/>
        <v>0</v>
      </c>
      <c r="O221" s="225"/>
      <c r="P221" s="225"/>
      <c r="Q221" s="225"/>
      <c r="R221" s="145"/>
      <c r="T221" s="146" t="s">
        <v>5</v>
      </c>
      <c r="U221" s="43" t="s">
        <v>37</v>
      </c>
      <c r="V221" s="147">
        <v>1.694</v>
      </c>
      <c r="W221" s="147">
        <f t="shared" si="1"/>
        <v>1.694</v>
      </c>
      <c r="X221" s="147">
        <v>0.21734000000000001</v>
      </c>
      <c r="Y221" s="147">
        <f t="shared" si="2"/>
        <v>0.21734000000000001</v>
      </c>
      <c r="Z221" s="147">
        <v>0</v>
      </c>
      <c r="AA221" s="148">
        <f t="shared" si="3"/>
        <v>0</v>
      </c>
      <c r="AR221" s="21" t="s">
        <v>163</v>
      </c>
      <c r="AT221" s="21" t="s">
        <v>165</v>
      </c>
      <c r="AU221" s="21" t="s">
        <v>130</v>
      </c>
      <c r="AY221" s="21" t="s">
        <v>164</v>
      </c>
      <c r="BE221" s="149">
        <f t="shared" si="4"/>
        <v>0</v>
      </c>
      <c r="BF221" s="149">
        <f t="shared" si="5"/>
        <v>0</v>
      </c>
      <c r="BG221" s="149">
        <f t="shared" si="6"/>
        <v>0</v>
      </c>
      <c r="BH221" s="149">
        <f t="shared" si="7"/>
        <v>0</v>
      </c>
      <c r="BI221" s="149">
        <f t="shared" si="8"/>
        <v>0</v>
      </c>
      <c r="BJ221" s="21" t="s">
        <v>80</v>
      </c>
      <c r="BK221" s="149">
        <f t="shared" si="9"/>
        <v>0</v>
      </c>
      <c r="BL221" s="21" t="s">
        <v>163</v>
      </c>
      <c r="BM221" s="21" t="s">
        <v>929</v>
      </c>
    </row>
    <row r="222" spans="2:65" s="10" customFormat="1" ht="16.5" customHeight="1">
      <c r="B222" s="154"/>
      <c r="C222" s="155"/>
      <c r="D222" s="155"/>
      <c r="E222" s="156" t="s">
        <v>5</v>
      </c>
      <c r="F222" s="257" t="s">
        <v>895</v>
      </c>
      <c r="G222" s="258"/>
      <c r="H222" s="258"/>
      <c r="I222" s="258"/>
      <c r="J222" s="155"/>
      <c r="K222" s="157">
        <v>1</v>
      </c>
      <c r="L222" s="155"/>
      <c r="M222" s="155"/>
      <c r="N222" s="155"/>
      <c r="O222" s="155"/>
      <c r="P222" s="155"/>
      <c r="Q222" s="155"/>
      <c r="R222" s="158"/>
      <c r="T222" s="159"/>
      <c r="U222" s="155"/>
      <c r="V222" s="155"/>
      <c r="W222" s="155"/>
      <c r="X222" s="155"/>
      <c r="Y222" s="155"/>
      <c r="Z222" s="155"/>
      <c r="AA222" s="160"/>
      <c r="AT222" s="161" t="s">
        <v>371</v>
      </c>
      <c r="AU222" s="161" t="s">
        <v>130</v>
      </c>
      <c r="AV222" s="10" t="s">
        <v>130</v>
      </c>
      <c r="AW222" s="10" t="s">
        <v>30</v>
      </c>
      <c r="AX222" s="10" t="s">
        <v>72</v>
      </c>
      <c r="AY222" s="161" t="s">
        <v>164</v>
      </c>
    </row>
    <row r="223" spans="2:65" s="11" customFormat="1" ht="16.5" customHeight="1">
      <c r="B223" s="162"/>
      <c r="C223" s="163"/>
      <c r="D223" s="163"/>
      <c r="E223" s="164" t="s">
        <v>5</v>
      </c>
      <c r="F223" s="255" t="s">
        <v>375</v>
      </c>
      <c r="G223" s="256"/>
      <c r="H223" s="256"/>
      <c r="I223" s="256"/>
      <c r="J223" s="163"/>
      <c r="K223" s="165">
        <v>1</v>
      </c>
      <c r="L223" s="163"/>
      <c r="M223" s="163"/>
      <c r="N223" s="163"/>
      <c r="O223" s="163"/>
      <c r="P223" s="163"/>
      <c r="Q223" s="163"/>
      <c r="R223" s="166"/>
      <c r="T223" s="167"/>
      <c r="U223" s="163"/>
      <c r="V223" s="163"/>
      <c r="W223" s="163"/>
      <c r="X223" s="163"/>
      <c r="Y223" s="163"/>
      <c r="Z223" s="163"/>
      <c r="AA223" s="168"/>
      <c r="AT223" s="169" t="s">
        <v>371</v>
      </c>
      <c r="AU223" s="169" t="s">
        <v>130</v>
      </c>
      <c r="AV223" s="11" t="s">
        <v>163</v>
      </c>
      <c r="AW223" s="11" t="s">
        <v>30</v>
      </c>
      <c r="AX223" s="11" t="s">
        <v>80</v>
      </c>
      <c r="AY223" s="169" t="s">
        <v>164</v>
      </c>
    </row>
    <row r="224" spans="2:65" s="1" customFormat="1" ht="38.25" customHeight="1">
      <c r="B224" s="140"/>
      <c r="C224" s="170" t="s">
        <v>470</v>
      </c>
      <c r="D224" s="170" t="s">
        <v>508</v>
      </c>
      <c r="E224" s="171" t="s">
        <v>930</v>
      </c>
      <c r="F224" s="263" t="s">
        <v>931</v>
      </c>
      <c r="G224" s="263"/>
      <c r="H224" s="263"/>
      <c r="I224" s="263"/>
      <c r="J224" s="172" t="s">
        <v>569</v>
      </c>
      <c r="K224" s="173">
        <v>1</v>
      </c>
      <c r="L224" s="264">
        <v>0</v>
      </c>
      <c r="M224" s="264"/>
      <c r="N224" s="264">
        <f>ROUND(L224*K224,2)</f>
        <v>0</v>
      </c>
      <c r="O224" s="225"/>
      <c r="P224" s="225"/>
      <c r="Q224" s="225"/>
      <c r="R224" s="145"/>
      <c r="T224" s="146" t="s">
        <v>5</v>
      </c>
      <c r="U224" s="43" t="s">
        <v>37</v>
      </c>
      <c r="V224" s="147">
        <v>0</v>
      </c>
      <c r="W224" s="147">
        <f>V224*K224</f>
        <v>0</v>
      </c>
      <c r="X224" s="147">
        <v>0.10199999999999999</v>
      </c>
      <c r="Y224" s="147">
        <f>X224*K224</f>
        <v>0.10199999999999999</v>
      </c>
      <c r="Z224" s="147">
        <v>0</v>
      </c>
      <c r="AA224" s="148">
        <f>Z224*K224</f>
        <v>0</v>
      </c>
      <c r="AR224" s="21" t="s">
        <v>340</v>
      </c>
      <c r="AT224" s="21" t="s">
        <v>508</v>
      </c>
      <c r="AU224" s="21" t="s">
        <v>130</v>
      </c>
      <c r="AY224" s="21" t="s">
        <v>164</v>
      </c>
      <c r="BE224" s="149">
        <f>IF(U224="základní",N224,0)</f>
        <v>0</v>
      </c>
      <c r="BF224" s="149">
        <f>IF(U224="snížená",N224,0)</f>
        <v>0</v>
      </c>
      <c r="BG224" s="149">
        <f>IF(U224="zákl. přenesená",N224,0)</f>
        <v>0</v>
      </c>
      <c r="BH224" s="149">
        <f>IF(U224="sníž. přenesená",N224,0)</f>
        <v>0</v>
      </c>
      <c r="BI224" s="149">
        <f>IF(U224="nulová",N224,0)</f>
        <v>0</v>
      </c>
      <c r="BJ224" s="21" t="s">
        <v>80</v>
      </c>
      <c r="BK224" s="149">
        <f>ROUND(L224*K224,2)</f>
        <v>0</v>
      </c>
      <c r="BL224" s="21" t="s">
        <v>163</v>
      </c>
      <c r="BM224" s="21" t="s">
        <v>932</v>
      </c>
    </row>
    <row r="225" spans="2:65" s="1" customFormat="1" ht="38.25" customHeight="1">
      <c r="B225" s="140"/>
      <c r="C225" s="141" t="s">
        <v>182</v>
      </c>
      <c r="D225" s="141" t="s">
        <v>165</v>
      </c>
      <c r="E225" s="142" t="s">
        <v>933</v>
      </c>
      <c r="F225" s="224" t="s">
        <v>934</v>
      </c>
      <c r="G225" s="224"/>
      <c r="H225" s="224"/>
      <c r="I225" s="224"/>
      <c r="J225" s="143" t="s">
        <v>417</v>
      </c>
      <c r="K225" s="144">
        <v>12.936</v>
      </c>
      <c r="L225" s="225">
        <v>0</v>
      </c>
      <c r="M225" s="225"/>
      <c r="N225" s="225">
        <f>ROUND(L225*K225,2)</f>
        <v>0</v>
      </c>
      <c r="O225" s="225"/>
      <c r="P225" s="225"/>
      <c r="Q225" s="225"/>
      <c r="R225" s="145"/>
      <c r="T225" s="146" t="s">
        <v>5</v>
      </c>
      <c r="U225" s="43" t="s">
        <v>37</v>
      </c>
      <c r="V225" s="147">
        <v>1.319</v>
      </c>
      <c r="W225" s="147">
        <f>V225*K225</f>
        <v>17.062583999999998</v>
      </c>
      <c r="X225" s="147">
        <v>0</v>
      </c>
      <c r="Y225" s="147">
        <f>X225*K225</f>
        <v>0</v>
      </c>
      <c r="Z225" s="147">
        <v>0</v>
      </c>
      <c r="AA225" s="148">
        <f>Z225*K225</f>
        <v>0</v>
      </c>
      <c r="AR225" s="21" t="s">
        <v>163</v>
      </c>
      <c r="AT225" s="21" t="s">
        <v>165</v>
      </c>
      <c r="AU225" s="21" t="s">
        <v>130</v>
      </c>
      <c r="AY225" s="21" t="s">
        <v>164</v>
      </c>
      <c r="BE225" s="149">
        <f>IF(U225="základní",N225,0)</f>
        <v>0</v>
      </c>
      <c r="BF225" s="149">
        <f>IF(U225="snížená",N225,0)</f>
        <v>0</v>
      </c>
      <c r="BG225" s="149">
        <f>IF(U225="zákl. přenesená",N225,0)</f>
        <v>0</v>
      </c>
      <c r="BH225" s="149">
        <f>IF(U225="sníž. přenesená",N225,0)</f>
        <v>0</v>
      </c>
      <c r="BI225" s="149">
        <f>IF(U225="nulová",N225,0)</f>
        <v>0</v>
      </c>
      <c r="BJ225" s="21" t="s">
        <v>80</v>
      </c>
      <c r="BK225" s="149">
        <f>ROUND(L225*K225,2)</f>
        <v>0</v>
      </c>
      <c r="BL225" s="21" t="s">
        <v>163</v>
      </c>
      <c r="BM225" s="21" t="s">
        <v>935</v>
      </c>
    </row>
    <row r="226" spans="2:65" s="10" customFormat="1" ht="16.5" customHeight="1">
      <c r="B226" s="154"/>
      <c r="C226" s="155"/>
      <c r="D226" s="155"/>
      <c r="E226" s="156" t="s">
        <v>5</v>
      </c>
      <c r="F226" s="257" t="s">
        <v>936</v>
      </c>
      <c r="G226" s="258"/>
      <c r="H226" s="258"/>
      <c r="I226" s="258"/>
      <c r="J226" s="155"/>
      <c r="K226" s="157">
        <v>12.936</v>
      </c>
      <c r="L226" s="155"/>
      <c r="M226" s="155"/>
      <c r="N226" s="155"/>
      <c r="O226" s="155"/>
      <c r="P226" s="155"/>
      <c r="Q226" s="155"/>
      <c r="R226" s="158"/>
      <c r="T226" s="159"/>
      <c r="U226" s="155"/>
      <c r="V226" s="155"/>
      <c r="W226" s="155"/>
      <c r="X226" s="155"/>
      <c r="Y226" s="155"/>
      <c r="Z226" s="155"/>
      <c r="AA226" s="160"/>
      <c r="AT226" s="161" t="s">
        <v>371</v>
      </c>
      <c r="AU226" s="161" t="s">
        <v>130</v>
      </c>
      <c r="AV226" s="10" t="s">
        <v>130</v>
      </c>
      <c r="AW226" s="10" t="s">
        <v>30</v>
      </c>
      <c r="AX226" s="10" t="s">
        <v>72</v>
      </c>
      <c r="AY226" s="161" t="s">
        <v>164</v>
      </c>
    </row>
    <row r="227" spans="2:65" s="11" customFormat="1" ht="16.5" customHeight="1">
      <c r="B227" s="162"/>
      <c r="C227" s="163"/>
      <c r="D227" s="163"/>
      <c r="E227" s="164" t="s">
        <v>5</v>
      </c>
      <c r="F227" s="255" t="s">
        <v>375</v>
      </c>
      <c r="G227" s="256"/>
      <c r="H227" s="256"/>
      <c r="I227" s="256"/>
      <c r="J227" s="163"/>
      <c r="K227" s="165">
        <v>12.936</v>
      </c>
      <c r="L227" s="163"/>
      <c r="M227" s="163"/>
      <c r="N227" s="163"/>
      <c r="O227" s="163"/>
      <c r="P227" s="163"/>
      <c r="Q227" s="163"/>
      <c r="R227" s="166"/>
      <c r="T227" s="167"/>
      <c r="U227" s="163"/>
      <c r="V227" s="163"/>
      <c r="W227" s="163"/>
      <c r="X227" s="163"/>
      <c r="Y227" s="163"/>
      <c r="Z227" s="163"/>
      <c r="AA227" s="168"/>
      <c r="AT227" s="169" t="s">
        <v>371</v>
      </c>
      <c r="AU227" s="169" t="s">
        <v>130</v>
      </c>
      <c r="AV227" s="11" t="s">
        <v>163</v>
      </c>
      <c r="AW227" s="11" t="s">
        <v>30</v>
      </c>
      <c r="AX227" s="11" t="s">
        <v>80</v>
      </c>
      <c r="AY227" s="169" t="s">
        <v>164</v>
      </c>
    </row>
    <row r="228" spans="2:65" s="9" customFormat="1" ht="29.85" customHeight="1">
      <c r="B228" s="129"/>
      <c r="C228" s="130"/>
      <c r="D228" s="139" t="s">
        <v>764</v>
      </c>
      <c r="E228" s="139"/>
      <c r="F228" s="139"/>
      <c r="G228" s="139"/>
      <c r="H228" s="139"/>
      <c r="I228" s="139"/>
      <c r="J228" s="139"/>
      <c r="K228" s="139"/>
      <c r="L228" s="139"/>
      <c r="M228" s="139"/>
      <c r="N228" s="230">
        <f>BK228</f>
        <v>0</v>
      </c>
      <c r="O228" s="231"/>
      <c r="P228" s="231"/>
      <c r="Q228" s="231"/>
      <c r="R228" s="132"/>
      <c r="T228" s="133"/>
      <c r="U228" s="130"/>
      <c r="V228" s="130"/>
      <c r="W228" s="134">
        <f>W229</f>
        <v>12.871554000000001</v>
      </c>
      <c r="X228" s="130"/>
      <c r="Y228" s="134">
        <f>Y229</f>
        <v>0</v>
      </c>
      <c r="Z228" s="130"/>
      <c r="AA228" s="135">
        <f>AA229</f>
        <v>0</v>
      </c>
      <c r="AR228" s="136" t="s">
        <v>80</v>
      </c>
      <c r="AT228" s="137" t="s">
        <v>71</v>
      </c>
      <c r="AU228" s="137" t="s">
        <v>80</v>
      </c>
      <c r="AY228" s="136" t="s">
        <v>164</v>
      </c>
      <c r="BK228" s="138">
        <f>BK229</f>
        <v>0</v>
      </c>
    </row>
    <row r="229" spans="2:65" s="1" customFormat="1" ht="25.5" customHeight="1">
      <c r="B229" s="140"/>
      <c r="C229" s="141" t="s">
        <v>187</v>
      </c>
      <c r="D229" s="141" t="s">
        <v>165</v>
      </c>
      <c r="E229" s="142" t="s">
        <v>937</v>
      </c>
      <c r="F229" s="224" t="s">
        <v>938</v>
      </c>
      <c r="G229" s="224"/>
      <c r="H229" s="224"/>
      <c r="I229" s="224"/>
      <c r="J229" s="143" t="s">
        <v>511</v>
      </c>
      <c r="K229" s="144">
        <v>16.914000000000001</v>
      </c>
      <c r="L229" s="225">
        <v>0</v>
      </c>
      <c r="M229" s="225"/>
      <c r="N229" s="225">
        <f>ROUND(L229*K229,2)</f>
        <v>0</v>
      </c>
      <c r="O229" s="225"/>
      <c r="P229" s="225"/>
      <c r="Q229" s="225"/>
      <c r="R229" s="145"/>
      <c r="T229" s="146" t="s">
        <v>5</v>
      </c>
      <c r="U229" s="151" t="s">
        <v>37</v>
      </c>
      <c r="V229" s="152">
        <v>0.76100000000000001</v>
      </c>
      <c r="W229" s="152">
        <f>V229*K229</f>
        <v>12.871554000000001</v>
      </c>
      <c r="X229" s="152">
        <v>0</v>
      </c>
      <c r="Y229" s="152">
        <f>X229*K229</f>
        <v>0</v>
      </c>
      <c r="Z229" s="152">
        <v>0</v>
      </c>
      <c r="AA229" s="153">
        <f>Z229*K229</f>
        <v>0</v>
      </c>
      <c r="AR229" s="21" t="s">
        <v>163</v>
      </c>
      <c r="AT229" s="21" t="s">
        <v>165</v>
      </c>
      <c r="AU229" s="21" t="s">
        <v>130</v>
      </c>
      <c r="AY229" s="21" t="s">
        <v>164</v>
      </c>
      <c r="BE229" s="149">
        <f>IF(U229="základní",N229,0)</f>
        <v>0</v>
      </c>
      <c r="BF229" s="149">
        <f>IF(U229="snížená",N229,0)</f>
        <v>0</v>
      </c>
      <c r="BG229" s="149">
        <f>IF(U229="zákl. přenesená",N229,0)</f>
        <v>0</v>
      </c>
      <c r="BH229" s="149">
        <f>IF(U229="sníž. přenesená",N229,0)</f>
        <v>0</v>
      </c>
      <c r="BI229" s="149">
        <f>IF(U229="nulová",N229,0)</f>
        <v>0</v>
      </c>
      <c r="BJ229" s="21" t="s">
        <v>80</v>
      </c>
      <c r="BK229" s="149">
        <f>ROUND(L229*K229,2)</f>
        <v>0</v>
      </c>
      <c r="BL229" s="21" t="s">
        <v>163</v>
      </c>
      <c r="BM229" s="21" t="s">
        <v>939</v>
      </c>
    </row>
    <row r="230" spans="2:65" s="1" customFormat="1" ht="6.95" customHeight="1">
      <c r="B230" s="58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60"/>
    </row>
  </sheetData>
  <mergeCells count="27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L98:Q98"/>
    <mergeCell ref="C104:Q104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F119:I119"/>
    <mergeCell ref="F120:I120"/>
    <mergeCell ref="F121:I121"/>
    <mergeCell ref="L121:M121"/>
    <mergeCell ref="N121:Q121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70:I170"/>
    <mergeCell ref="L170:M170"/>
    <mergeCell ref="N170:Q170"/>
    <mergeCell ref="F171:I171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83:I183"/>
    <mergeCell ref="F184:I184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5:I195"/>
    <mergeCell ref="F196:I196"/>
    <mergeCell ref="F197:I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F213:I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23:I223"/>
    <mergeCell ref="F224:I224"/>
    <mergeCell ref="L224:M224"/>
    <mergeCell ref="N224:Q224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H1:K1"/>
    <mergeCell ref="S2:AC2"/>
    <mergeCell ref="F225:I225"/>
    <mergeCell ref="L225:M225"/>
    <mergeCell ref="N225:Q225"/>
    <mergeCell ref="F226:I226"/>
    <mergeCell ref="F227:I227"/>
    <mergeCell ref="F229:I229"/>
    <mergeCell ref="L229:M229"/>
    <mergeCell ref="N229:Q229"/>
    <mergeCell ref="N115:Q115"/>
    <mergeCell ref="N116:Q116"/>
    <mergeCell ref="N117:Q117"/>
    <mergeCell ref="N169:Q169"/>
    <mergeCell ref="N172:Q172"/>
    <mergeCell ref="N185:Q185"/>
    <mergeCell ref="N228:Q228"/>
    <mergeCell ref="F220:I220"/>
    <mergeCell ref="L220:M220"/>
    <mergeCell ref="N220:Q220"/>
    <mergeCell ref="F221:I221"/>
    <mergeCell ref="L221:M221"/>
    <mergeCell ref="N221:Q221"/>
    <mergeCell ref="F222:I222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8"/>
  <sheetViews>
    <sheetView showGridLines="0" workbookViewId="0">
      <pane ySplit="1" topLeftCell="A211" activePane="bottomLeft" state="frozen"/>
      <selection pane="bottomLeft" activeCell="L227" sqref="L227:M22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90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940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N95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ROUND((SUM(BE95:BE96)+SUM(BE114:BE227)), 2)</f>
        <v>0</v>
      </c>
      <c r="I32" s="236"/>
      <c r="J32" s="236"/>
      <c r="K32" s="35"/>
      <c r="L32" s="35"/>
      <c r="M32" s="249">
        <f>ROUND(ROUND((SUM(BE95:BE96)+SUM(BE114:BE227)),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ROUND((SUM(BF95:BF96)+SUM(BF114:BF227)), 2)</f>
        <v>0</v>
      </c>
      <c r="I33" s="236"/>
      <c r="J33" s="236"/>
      <c r="K33" s="35"/>
      <c r="L33" s="35"/>
      <c r="M33" s="249">
        <f>ROUND(ROUND((SUM(BF95:BF96)+SUM(BF114:BF227)),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ROUND((SUM(BG95:BG96)+SUM(BG114:BG227)),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ROUND((SUM(BH95:BH96)+SUM(BH114:BH227)),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ROUND((SUM(BI95:BI96)+SUM(BI114:BI227)),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>302 - SO 302 - Odvodnění komunikací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N114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759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N115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760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N116</f>
        <v>0</v>
      </c>
      <c r="O90" s="244"/>
      <c r="P90" s="244"/>
      <c r="Q90" s="244"/>
      <c r="R90" s="119"/>
    </row>
    <row r="91" spans="2:47" s="7" customFormat="1" ht="19.899999999999999" customHeight="1">
      <c r="B91" s="116"/>
      <c r="C91" s="117"/>
      <c r="D91" s="118" t="s">
        <v>762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3">
        <f>N180</f>
        <v>0</v>
      </c>
      <c r="O91" s="244"/>
      <c r="P91" s="244"/>
      <c r="Q91" s="244"/>
      <c r="R91" s="119"/>
    </row>
    <row r="92" spans="2:47" s="7" customFormat="1" ht="19.899999999999999" customHeight="1">
      <c r="B92" s="116"/>
      <c r="C92" s="117"/>
      <c r="D92" s="118" t="s">
        <v>763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3">
        <f>N190</f>
        <v>0</v>
      </c>
      <c r="O92" s="244"/>
      <c r="P92" s="244"/>
      <c r="Q92" s="244"/>
      <c r="R92" s="119"/>
    </row>
    <row r="93" spans="2:47" s="7" customFormat="1" ht="19.899999999999999" customHeight="1">
      <c r="B93" s="116"/>
      <c r="C93" s="117"/>
      <c r="D93" s="118" t="s">
        <v>764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3">
        <f>N226</f>
        <v>0</v>
      </c>
      <c r="O93" s="244"/>
      <c r="P93" s="244"/>
      <c r="Q93" s="244"/>
      <c r="R93" s="119"/>
    </row>
    <row r="94" spans="2:47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47" s="1" customFormat="1" ht="29.25" customHeight="1">
      <c r="B95" s="34"/>
      <c r="C95" s="111" t="s">
        <v>148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45">
        <v>0</v>
      </c>
      <c r="O95" s="246"/>
      <c r="P95" s="246"/>
      <c r="Q95" s="246"/>
      <c r="R95" s="36"/>
      <c r="T95" s="120"/>
      <c r="U95" s="121" t="s">
        <v>36</v>
      </c>
    </row>
    <row r="96" spans="2:47" s="1" customFormat="1" ht="18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18" s="1" customFormat="1" ht="29.25" customHeight="1">
      <c r="B97" s="34"/>
      <c r="C97" s="102" t="s">
        <v>124</v>
      </c>
      <c r="D97" s="103"/>
      <c r="E97" s="103"/>
      <c r="F97" s="103"/>
      <c r="G97" s="103"/>
      <c r="H97" s="103"/>
      <c r="I97" s="103"/>
      <c r="J97" s="103"/>
      <c r="K97" s="103"/>
      <c r="L97" s="188">
        <f>ROUND(SUM(N88+N95),2)</f>
        <v>0</v>
      </c>
      <c r="M97" s="188"/>
      <c r="N97" s="188"/>
      <c r="O97" s="188"/>
      <c r="P97" s="188"/>
      <c r="Q97" s="188"/>
      <c r="R97" s="36"/>
    </row>
    <row r="98" spans="2:18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102" spans="2:18" s="1" customFormat="1" ht="6.95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</row>
    <row r="103" spans="2:18" s="1" customFormat="1" ht="36.950000000000003" customHeight="1">
      <c r="B103" s="34"/>
      <c r="C103" s="205" t="s">
        <v>149</v>
      </c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36"/>
    </row>
    <row r="104" spans="2:18" s="1" customFormat="1" ht="6.9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18" s="1" customFormat="1" ht="30" customHeight="1">
      <c r="B105" s="34"/>
      <c r="C105" s="31" t="s">
        <v>17</v>
      </c>
      <c r="D105" s="35"/>
      <c r="E105" s="35"/>
      <c r="F105" s="237" t="str">
        <f>F6</f>
        <v>JIžní předpolí Písecké brány Komplet</v>
      </c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35"/>
      <c r="R105" s="36"/>
    </row>
    <row r="106" spans="2:18" s="1" customFormat="1" ht="36.950000000000003" customHeight="1">
      <c r="B106" s="34"/>
      <c r="C106" s="68" t="s">
        <v>132</v>
      </c>
      <c r="D106" s="35"/>
      <c r="E106" s="35"/>
      <c r="F106" s="207" t="str">
        <f>F7</f>
        <v>302 - SO 302 - Odvodnění komunikací</v>
      </c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35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18" customHeight="1">
      <c r="B108" s="34"/>
      <c r="C108" s="31" t="s">
        <v>21</v>
      </c>
      <c r="D108" s="35"/>
      <c r="E108" s="35"/>
      <c r="F108" s="29" t="str">
        <f>F9</f>
        <v xml:space="preserve"> </v>
      </c>
      <c r="G108" s="35"/>
      <c r="H108" s="35"/>
      <c r="I108" s="35"/>
      <c r="J108" s="35"/>
      <c r="K108" s="31" t="s">
        <v>23</v>
      </c>
      <c r="L108" s="35"/>
      <c r="M108" s="239" t="str">
        <f>IF(O9="","",O9)</f>
        <v>1.9.2017</v>
      </c>
      <c r="N108" s="239"/>
      <c r="O108" s="239"/>
      <c r="P108" s="239"/>
      <c r="Q108" s="35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15">
      <c r="B110" s="34"/>
      <c r="C110" s="31" t="s">
        <v>25</v>
      </c>
      <c r="D110" s="35"/>
      <c r="E110" s="35"/>
      <c r="F110" s="29" t="str">
        <f>E12</f>
        <v xml:space="preserve"> </v>
      </c>
      <c r="G110" s="35"/>
      <c r="H110" s="35"/>
      <c r="I110" s="35"/>
      <c r="J110" s="35"/>
      <c r="K110" s="31" t="s">
        <v>29</v>
      </c>
      <c r="L110" s="35"/>
      <c r="M110" s="218" t="str">
        <f>E18</f>
        <v xml:space="preserve"> </v>
      </c>
      <c r="N110" s="218"/>
      <c r="O110" s="218"/>
      <c r="P110" s="218"/>
      <c r="Q110" s="218"/>
      <c r="R110" s="36"/>
    </row>
    <row r="111" spans="2:18" s="1" customFormat="1" ht="14.45" customHeight="1">
      <c r="B111" s="34"/>
      <c r="C111" s="31" t="s">
        <v>28</v>
      </c>
      <c r="D111" s="35"/>
      <c r="E111" s="35"/>
      <c r="F111" s="29" t="str">
        <f>IF(E15="","",E15)</f>
        <v xml:space="preserve"> </v>
      </c>
      <c r="G111" s="35"/>
      <c r="H111" s="35"/>
      <c r="I111" s="35"/>
      <c r="J111" s="35"/>
      <c r="K111" s="31" t="s">
        <v>31</v>
      </c>
      <c r="L111" s="35"/>
      <c r="M111" s="218" t="str">
        <f>E21</f>
        <v xml:space="preserve"> </v>
      </c>
      <c r="N111" s="218"/>
      <c r="O111" s="218"/>
      <c r="P111" s="218"/>
      <c r="Q111" s="218"/>
      <c r="R111" s="36"/>
    </row>
    <row r="112" spans="2:18" s="1" customFormat="1" ht="10.3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65" s="8" customFormat="1" ht="29.25" customHeight="1">
      <c r="B113" s="122"/>
      <c r="C113" s="123" t="s">
        <v>150</v>
      </c>
      <c r="D113" s="124" t="s">
        <v>151</v>
      </c>
      <c r="E113" s="124" t="s">
        <v>54</v>
      </c>
      <c r="F113" s="240" t="s">
        <v>152</v>
      </c>
      <c r="G113" s="240"/>
      <c r="H113" s="240"/>
      <c r="I113" s="240"/>
      <c r="J113" s="124" t="s">
        <v>153</v>
      </c>
      <c r="K113" s="124" t="s">
        <v>154</v>
      </c>
      <c r="L113" s="240" t="s">
        <v>155</v>
      </c>
      <c r="M113" s="240"/>
      <c r="N113" s="240" t="s">
        <v>138</v>
      </c>
      <c r="O113" s="240"/>
      <c r="P113" s="240"/>
      <c r="Q113" s="241"/>
      <c r="R113" s="125"/>
      <c r="T113" s="75" t="s">
        <v>156</v>
      </c>
      <c r="U113" s="76" t="s">
        <v>36</v>
      </c>
      <c r="V113" s="76" t="s">
        <v>157</v>
      </c>
      <c r="W113" s="76" t="s">
        <v>158</v>
      </c>
      <c r="X113" s="76" t="s">
        <v>159</v>
      </c>
      <c r="Y113" s="76" t="s">
        <v>160</v>
      </c>
      <c r="Z113" s="76" t="s">
        <v>161</v>
      </c>
      <c r="AA113" s="77" t="s">
        <v>162</v>
      </c>
    </row>
    <row r="114" spans="2:65" s="1" customFormat="1" ht="29.25" customHeight="1">
      <c r="B114" s="34"/>
      <c r="C114" s="79" t="s">
        <v>134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226">
        <f>BK114</f>
        <v>0</v>
      </c>
      <c r="O114" s="227"/>
      <c r="P114" s="227"/>
      <c r="Q114" s="227"/>
      <c r="R114" s="36"/>
      <c r="T114" s="78"/>
      <c r="U114" s="50"/>
      <c r="V114" s="50"/>
      <c r="W114" s="126">
        <f>W115</f>
        <v>286.91823399999998</v>
      </c>
      <c r="X114" s="50"/>
      <c r="Y114" s="126">
        <f>Y115</f>
        <v>7.1218695099999998</v>
      </c>
      <c r="Z114" s="50"/>
      <c r="AA114" s="127">
        <f>AA115</f>
        <v>0</v>
      </c>
      <c r="AT114" s="21" t="s">
        <v>71</v>
      </c>
      <c r="AU114" s="21" t="s">
        <v>140</v>
      </c>
      <c r="BK114" s="128">
        <f>BK115</f>
        <v>0</v>
      </c>
    </row>
    <row r="115" spans="2:65" s="9" customFormat="1" ht="37.35" customHeight="1">
      <c r="B115" s="129"/>
      <c r="C115" s="130"/>
      <c r="D115" s="131" t="s">
        <v>759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228">
        <f>BK115</f>
        <v>0</v>
      </c>
      <c r="O115" s="229"/>
      <c r="P115" s="229"/>
      <c r="Q115" s="229"/>
      <c r="R115" s="132"/>
      <c r="T115" s="133"/>
      <c r="U115" s="130"/>
      <c r="V115" s="130"/>
      <c r="W115" s="134">
        <f>W116+W180+W190+W226</f>
        <v>286.91823399999998</v>
      </c>
      <c r="X115" s="130"/>
      <c r="Y115" s="134">
        <f>Y116+Y180+Y190+Y226</f>
        <v>7.1218695099999998</v>
      </c>
      <c r="Z115" s="130"/>
      <c r="AA115" s="135">
        <f>AA116+AA180+AA190+AA226</f>
        <v>0</v>
      </c>
      <c r="AR115" s="136" t="s">
        <v>80</v>
      </c>
      <c r="AT115" s="137" t="s">
        <v>71</v>
      </c>
      <c r="AU115" s="137" t="s">
        <v>72</v>
      </c>
      <c r="AY115" s="136" t="s">
        <v>164</v>
      </c>
      <c r="BK115" s="138">
        <f>BK116+BK180+BK190+BK226</f>
        <v>0</v>
      </c>
    </row>
    <row r="116" spans="2:65" s="9" customFormat="1" ht="19.899999999999999" customHeight="1">
      <c r="B116" s="129"/>
      <c r="C116" s="130"/>
      <c r="D116" s="139" t="s">
        <v>760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230">
        <f>BK116</f>
        <v>0</v>
      </c>
      <c r="O116" s="231"/>
      <c r="P116" s="231"/>
      <c r="Q116" s="231"/>
      <c r="R116" s="132"/>
      <c r="T116" s="133"/>
      <c r="U116" s="130"/>
      <c r="V116" s="130"/>
      <c r="W116" s="134">
        <f>SUM(W117:W179)</f>
        <v>216.59426199999999</v>
      </c>
      <c r="X116" s="130"/>
      <c r="Y116" s="134">
        <f>SUM(Y117:Y179)</f>
        <v>6.1774680000000005E-2</v>
      </c>
      <c r="Z116" s="130"/>
      <c r="AA116" s="135">
        <f>SUM(AA117:AA179)</f>
        <v>0</v>
      </c>
      <c r="AR116" s="136" t="s">
        <v>80</v>
      </c>
      <c r="AT116" s="137" t="s">
        <v>71</v>
      </c>
      <c r="AU116" s="137" t="s">
        <v>80</v>
      </c>
      <c r="AY116" s="136" t="s">
        <v>164</v>
      </c>
      <c r="BK116" s="138">
        <f>SUM(BK117:BK179)</f>
        <v>0</v>
      </c>
    </row>
    <row r="117" spans="2:65" s="1" customFormat="1" ht="25.5" customHeight="1">
      <c r="B117" s="140"/>
      <c r="C117" s="141" t="s">
        <v>80</v>
      </c>
      <c r="D117" s="141" t="s">
        <v>165</v>
      </c>
      <c r="E117" s="142" t="s">
        <v>765</v>
      </c>
      <c r="F117" s="224" t="s">
        <v>766</v>
      </c>
      <c r="G117" s="224"/>
      <c r="H117" s="224"/>
      <c r="I117" s="224"/>
      <c r="J117" s="143" t="s">
        <v>767</v>
      </c>
      <c r="K117" s="144">
        <v>72</v>
      </c>
      <c r="L117" s="225">
        <v>0</v>
      </c>
      <c r="M117" s="225"/>
      <c r="N117" s="225">
        <f>ROUND(L117*K117,2)</f>
        <v>0</v>
      </c>
      <c r="O117" s="225"/>
      <c r="P117" s="225"/>
      <c r="Q117" s="225"/>
      <c r="R117" s="145"/>
      <c r="T117" s="146" t="s">
        <v>5</v>
      </c>
      <c r="U117" s="43" t="s">
        <v>37</v>
      </c>
      <c r="V117" s="147">
        <v>0.2</v>
      </c>
      <c r="W117" s="147">
        <f>V117*K117</f>
        <v>14.4</v>
      </c>
      <c r="X117" s="147">
        <v>0</v>
      </c>
      <c r="Y117" s="147">
        <f>X117*K117</f>
        <v>0</v>
      </c>
      <c r="Z117" s="147">
        <v>0</v>
      </c>
      <c r="AA117" s="148">
        <f>Z117*K117</f>
        <v>0</v>
      </c>
      <c r="AR117" s="21" t="s">
        <v>163</v>
      </c>
      <c r="AT117" s="21" t="s">
        <v>165</v>
      </c>
      <c r="AU117" s="21" t="s">
        <v>130</v>
      </c>
      <c r="AY117" s="21" t="s">
        <v>164</v>
      </c>
      <c r="BE117" s="149">
        <f>IF(U117="základní",N117,0)</f>
        <v>0</v>
      </c>
      <c r="BF117" s="149">
        <f>IF(U117="snížená",N117,0)</f>
        <v>0</v>
      </c>
      <c r="BG117" s="149">
        <f>IF(U117="zákl. přenesená",N117,0)</f>
        <v>0</v>
      </c>
      <c r="BH117" s="149">
        <f>IF(U117="sníž. přenesená",N117,0)</f>
        <v>0</v>
      </c>
      <c r="BI117" s="149">
        <f>IF(U117="nulová",N117,0)</f>
        <v>0</v>
      </c>
      <c r="BJ117" s="21" t="s">
        <v>80</v>
      </c>
      <c r="BK117" s="149">
        <f>ROUND(L117*K117,2)</f>
        <v>0</v>
      </c>
      <c r="BL117" s="21" t="s">
        <v>163</v>
      </c>
      <c r="BM117" s="21" t="s">
        <v>941</v>
      </c>
    </row>
    <row r="118" spans="2:65" s="10" customFormat="1" ht="16.5" customHeight="1">
      <c r="B118" s="154"/>
      <c r="C118" s="155"/>
      <c r="D118" s="155"/>
      <c r="E118" s="156" t="s">
        <v>5</v>
      </c>
      <c r="F118" s="257" t="s">
        <v>769</v>
      </c>
      <c r="G118" s="258"/>
      <c r="H118" s="258"/>
      <c r="I118" s="258"/>
      <c r="J118" s="155"/>
      <c r="K118" s="157">
        <v>72</v>
      </c>
      <c r="L118" s="155"/>
      <c r="M118" s="155"/>
      <c r="N118" s="155"/>
      <c r="O118" s="155"/>
      <c r="P118" s="155"/>
      <c r="Q118" s="155"/>
      <c r="R118" s="158"/>
      <c r="T118" s="159"/>
      <c r="U118" s="155"/>
      <c r="V118" s="155"/>
      <c r="W118" s="155"/>
      <c r="X118" s="155"/>
      <c r="Y118" s="155"/>
      <c r="Z118" s="155"/>
      <c r="AA118" s="160"/>
      <c r="AT118" s="161" t="s">
        <v>371</v>
      </c>
      <c r="AU118" s="161" t="s">
        <v>130</v>
      </c>
      <c r="AV118" s="10" t="s">
        <v>130</v>
      </c>
      <c r="AW118" s="10" t="s">
        <v>30</v>
      </c>
      <c r="AX118" s="10" t="s">
        <v>72</v>
      </c>
      <c r="AY118" s="161" t="s">
        <v>164</v>
      </c>
    </row>
    <row r="119" spans="2:65" s="11" customFormat="1" ht="16.5" customHeight="1">
      <c r="B119" s="162"/>
      <c r="C119" s="163"/>
      <c r="D119" s="163"/>
      <c r="E119" s="164" t="s">
        <v>5</v>
      </c>
      <c r="F119" s="255" t="s">
        <v>375</v>
      </c>
      <c r="G119" s="256"/>
      <c r="H119" s="256"/>
      <c r="I119" s="256"/>
      <c r="J119" s="163"/>
      <c r="K119" s="165">
        <v>72</v>
      </c>
      <c r="L119" s="163"/>
      <c r="M119" s="163"/>
      <c r="N119" s="163"/>
      <c r="O119" s="163"/>
      <c r="P119" s="163"/>
      <c r="Q119" s="163"/>
      <c r="R119" s="166"/>
      <c r="T119" s="167"/>
      <c r="U119" s="163"/>
      <c r="V119" s="163"/>
      <c r="W119" s="163"/>
      <c r="X119" s="163"/>
      <c r="Y119" s="163"/>
      <c r="Z119" s="163"/>
      <c r="AA119" s="168"/>
      <c r="AT119" s="169" t="s">
        <v>371</v>
      </c>
      <c r="AU119" s="169" t="s">
        <v>130</v>
      </c>
      <c r="AV119" s="11" t="s">
        <v>163</v>
      </c>
      <c r="AW119" s="11" t="s">
        <v>30</v>
      </c>
      <c r="AX119" s="11" t="s">
        <v>80</v>
      </c>
      <c r="AY119" s="169" t="s">
        <v>164</v>
      </c>
    </row>
    <row r="120" spans="2:65" s="1" customFormat="1" ht="25.5" customHeight="1">
      <c r="B120" s="140"/>
      <c r="C120" s="141" t="s">
        <v>130</v>
      </c>
      <c r="D120" s="141" t="s">
        <v>165</v>
      </c>
      <c r="E120" s="142" t="s">
        <v>770</v>
      </c>
      <c r="F120" s="224" t="s">
        <v>771</v>
      </c>
      <c r="G120" s="224"/>
      <c r="H120" s="224"/>
      <c r="I120" s="224"/>
      <c r="J120" s="143" t="s">
        <v>772</v>
      </c>
      <c r="K120" s="144">
        <v>3</v>
      </c>
      <c r="L120" s="225">
        <v>0</v>
      </c>
      <c r="M120" s="225"/>
      <c r="N120" s="225">
        <f>ROUND(L120*K120,2)</f>
        <v>0</v>
      </c>
      <c r="O120" s="225"/>
      <c r="P120" s="225"/>
      <c r="Q120" s="225"/>
      <c r="R120" s="145"/>
      <c r="T120" s="146" t="s">
        <v>5</v>
      </c>
      <c r="U120" s="43" t="s">
        <v>37</v>
      </c>
      <c r="V120" s="147">
        <v>0</v>
      </c>
      <c r="W120" s="147">
        <f>V120*K120</f>
        <v>0</v>
      </c>
      <c r="X120" s="147">
        <v>0</v>
      </c>
      <c r="Y120" s="147">
        <f>X120*K120</f>
        <v>0</v>
      </c>
      <c r="Z120" s="147">
        <v>0</v>
      </c>
      <c r="AA120" s="148">
        <f>Z120*K120</f>
        <v>0</v>
      </c>
      <c r="AR120" s="21" t="s">
        <v>163</v>
      </c>
      <c r="AT120" s="21" t="s">
        <v>165</v>
      </c>
      <c r="AU120" s="21" t="s">
        <v>130</v>
      </c>
      <c r="AY120" s="21" t="s">
        <v>164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1" t="s">
        <v>80</v>
      </c>
      <c r="BK120" s="149">
        <f>ROUND(L120*K120,2)</f>
        <v>0</v>
      </c>
      <c r="BL120" s="21" t="s">
        <v>163</v>
      </c>
      <c r="BM120" s="21" t="s">
        <v>942</v>
      </c>
    </row>
    <row r="121" spans="2:65" s="1" customFormat="1" ht="25.5" customHeight="1">
      <c r="B121" s="140"/>
      <c r="C121" s="141" t="s">
        <v>365</v>
      </c>
      <c r="D121" s="141" t="s">
        <v>165</v>
      </c>
      <c r="E121" s="142" t="s">
        <v>943</v>
      </c>
      <c r="F121" s="224" t="s">
        <v>944</v>
      </c>
      <c r="G121" s="224"/>
      <c r="H121" s="224"/>
      <c r="I121" s="224"/>
      <c r="J121" s="143" t="s">
        <v>417</v>
      </c>
      <c r="K121" s="144">
        <v>2.4</v>
      </c>
      <c r="L121" s="225">
        <v>0</v>
      </c>
      <c r="M121" s="225"/>
      <c r="N121" s="225">
        <f>ROUND(L121*K121,2)</f>
        <v>0</v>
      </c>
      <c r="O121" s="225"/>
      <c r="P121" s="225"/>
      <c r="Q121" s="225"/>
      <c r="R121" s="145"/>
      <c r="T121" s="146" t="s">
        <v>5</v>
      </c>
      <c r="U121" s="43" t="s">
        <v>37</v>
      </c>
      <c r="V121" s="147">
        <v>16.001999999999999</v>
      </c>
      <c r="W121" s="147">
        <f>V121*K121</f>
        <v>38.404799999999994</v>
      </c>
      <c r="X121" s="147">
        <v>0</v>
      </c>
      <c r="Y121" s="147">
        <f>X121*K121</f>
        <v>0</v>
      </c>
      <c r="Z121" s="147">
        <v>0</v>
      </c>
      <c r="AA121" s="148">
        <f>Z121*K121</f>
        <v>0</v>
      </c>
      <c r="AR121" s="21" t="s">
        <v>163</v>
      </c>
      <c r="AT121" s="21" t="s">
        <v>165</v>
      </c>
      <c r="AU121" s="21" t="s">
        <v>130</v>
      </c>
      <c r="AY121" s="21" t="s">
        <v>164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1" t="s">
        <v>80</v>
      </c>
      <c r="BK121" s="149">
        <f>ROUND(L121*K121,2)</f>
        <v>0</v>
      </c>
      <c r="BL121" s="21" t="s">
        <v>163</v>
      </c>
      <c r="BM121" s="21" t="s">
        <v>945</v>
      </c>
    </row>
    <row r="122" spans="2:65" s="10" customFormat="1" ht="16.5" customHeight="1">
      <c r="B122" s="154"/>
      <c r="C122" s="155"/>
      <c r="D122" s="155"/>
      <c r="E122" s="156" t="s">
        <v>5</v>
      </c>
      <c r="F122" s="257" t="s">
        <v>946</v>
      </c>
      <c r="G122" s="258"/>
      <c r="H122" s="258"/>
      <c r="I122" s="258"/>
      <c r="J122" s="155"/>
      <c r="K122" s="157">
        <v>2.4</v>
      </c>
      <c r="L122" s="155"/>
      <c r="M122" s="155"/>
      <c r="N122" s="155"/>
      <c r="O122" s="155"/>
      <c r="P122" s="155"/>
      <c r="Q122" s="155"/>
      <c r="R122" s="158"/>
      <c r="T122" s="159"/>
      <c r="U122" s="155"/>
      <c r="V122" s="155"/>
      <c r="W122" s="155"/>
      <c r="X122" s="155"/>
      <c r="Y122" s="155"/>
      <c r="Z122" s="155"/>
      <c r="AA122" s="160"/>
      <c r="AT122" s="161" t="s">
        <v>371</v>
      </c>
      <c r="AU122" s="161" t="s">
        <v>130</v>
      </c>
      <c r="AV122" s="10" t="s">
        <v>130</v>
      </c>
      <c r="AW122" s="10" t="s">
        <v>30</v>
      </c>
      <c r="AX122" s="10" t="s">
        <v>72</v>
      </c>
      <c r="AY122" s="161" t="s">
        <v>164</v>
      </c>
    </row>
    <row r="123" spans="2:65" s="11" customFormat="1" ht="16.5" customHeight="1">
      <c r="B123" s="162"/>
      <c r="C123" s="163"/>
      <c r="D123" s="163"/>
      <c r="E123" s="164" t="s">
        <v>5</v>
      </c>
      <c r="F123" s="255" t="s">
        <v>375</v>
      </c>
      <c r="G123" s="256"/>
      <c r="H123" s="256"/>
      <c r="I123" s="256"/>
      <c r="J123" s="163"/>
      <c r="K123" s="165">
        <v>2.4</v>
      </c>
      <c r="L123" s="163"/>
      <c r="M123" s="163"/>
      <c r="N123" s="163"/>
      <c r="O123" s="163"/>
      <c r="P123" s="163"/>
      <c r="Q123" s="163"/>
      <c r="R123" s="166"/>
      <c r="T123" s="167"/>
      <c r="U123" s="163"/>
      <c r="V123" s="163"/>
      <c r="W123" s="163"/>
      <c r="X123" s="163"/>
      <c r="Y123" s="163"/>
      <c r="Z123" s="163"/>
      <c r="AA123" s="168"/>
      <c r="AT123" s="169" t="s">
        <v>371</v>
      </c>
      <c r="AU123" s="169" t="s">
        <v>130</v>
      </c>
      <c r="AV123" s="11" t="s">
        <v>163</v>
      </c>
      <c r="AW123" s="11" t="s">
        <v>30</v>
      </c>
      <c r="AX123" s="11" t="s">
        <v>80</v>
      </c>
      <c r="AY123" s="169" t="s">
        <v>164</v>
      </c>
    </row>
    <row r="124" spans="2:65" s="1" customFormat="1" ht="25.5" customHeight="1">
      <c r="B124" s="140"/>
      <c r="C124" s="141" t="s">
        <v>163</v>
      </c>
      <c r="D124" s="141" t="s">
        <v>165</v>
      </c>
      <c r="E124" s="142" t="s">
        <v>947</v>
      </c>
      <c r="F124" s="224" t="s">
        <v>948</v>
      </c>
      <c r="G124" s="224"/>
      <c r="H124" s="224"/>
      <c r="I124" s="224"/>
      <c r="J124" s="143" t="s">
        <v>417</v>
      </c>
      <c r="K124" s="144">
        <v>33.857999999999997</v>
      </c>
      <c r="L124" s="225">
        <v>0</v>
      </c>
      <c r="M124" s="225"/>
      <c r="N124" s="225">
        <f>ROUND(L124*K124,2)</f>
        <v>0</v>
      </c>
      <c r="O124" s="225"/>
      <c r="P124" s="225"/>
      <c r="Q124" s="225"/>
      <c r="R124" s="145"/>
      <c r="T124" s="146" t="s">
        <v>5</v>
      </c>
      <c r="U124" s="43" t="s">
        <v>37</v>
      </c>
      <c r="V124" s="147">
        <v>2.2490000000000001</v>
      </c>
      <c r="W124" s="147">
        <f>V124*K124</f>
        <v>76.146642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1" t="s">
        <v>163</v>
      </c>
      <c r="AT124" s="21" t="s">
        <v>165</v>
      </c>
      <c r="AU124" s="21" t="s">
        <v>130</v>
      </c>
      <c r="AY124" s="21" t="s">
        <v>164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1" t="s">
        <v>80</v>
      </c>
      <c r="BK124" s="149">
        <f>ROUND(L124*K124,2)</f>
        <v>0</v>
      </c>
      <c r="BL124" s="21" t="s">
        <v>163</v>
      </c>
      <c r="BM124" s="21" t="s">
        <v>949</v>
      </c>
    </row>
    <row r="125" spans="2:65" s="12" customFormat="1" ht="16.5" customHeight="1">
      <c r="B125" s="174"/>
      <c r="C125" s="175"/>
      <c r="D125" s="175"/>
      <c r="E125" s="176" t="s">
        <v>5</v>
      </c>
      <c r="F125" s="259" t="s">
        <v>950</v>
      </c>
      <c r="G125" s="260"/>
      <c r="H125" s="260"/>
      <c r="I125" s="260"/>
      <c r="J125" s="175"/>
      <c r="K125" s="176" t="s">
        <v>5</v>
      </c>
      <c r="L125" s="175"/>
      <c r="M125" s="175"/>
      <c r="N125" s="175"/>
      <c r="O125" s="175"/>
      <c r="P125" s="175"/>
      <c r="Q125" s="175"/>
      <c r="R125" s="177"/>
      <c r="T125" s="178"/>
      <c r="U125" s="175"/>
      <c r="V125" s="175"/>
      <c r="W125" s="175"/>
      <c r="X125" s="175"/>
      <c r="Y125" s="175"/>
      <c r="Z125" s="175"/>
      <c r="AA125" s="179"/>
      <c r="AT125" s="180" t="s">
        <v>371</v>
      </c>
      <c r="AU125" s="180" t="s">
        <v>130</v>
      </c>
      <c r="AV125" s="12" t="s">
        <v>80</v>
      </c>
      <c r="AW125" s="12" t="s">
        <v>30</v>
      </c>
      <c r="AX125" s="12" t="s">
        <v>72</v>
      </c>
      <c r="AY125" s="180" t="s">
        <v>164</v>
      </c>
    </row>
    <row r="126" spans="2:65" s="10" customFormat="1" ht="16.5" customHeight="1">
      <c r="B126" s="154"/>
      <c r="C126" s="155"/>
      <c r="D126" s="155"/>
      <c r="E126" s="156" t="s">
        <v>5</v>
      </c>
      <c r="F126" s="253" t="s">
        <v>951</v>
      </c>
      <c r="G126" s="254"/>
      <c r="H126" s="254"/>
      <c r="I126" s="254"/>
      <c r="J126" s="155"/>
      <c r="K126" s="157">
        <v>33.857999999999997</v>
      </c>
      <c r="L126" s="155"/>
      <c r="M126" s="155"/>
      <c r="N126" s="155"/>
      <c r="O126" s="155"/>
      <c r="P126" s="155"/>
      <c r="Q126" s="155"/>
      <c r="R126" s="158"/>
      <c r="T126" s="159"/>
      <c r="U126" s="155"/>
      <c r="V126" s="155"/>
      <c r="W126" s="155"/>
      <c r="X126" s="155"/>
      <c r="Y126" s="155"/>
      <c r="Z126" s="155"/>
      <c r="AA126" s="160"/>
      <c r="AT126" s="161" t="s">
        <v>371</v>
      </c>
      <c r="AU126" s="161" t="s">
        <v>130</v>
      </c>
      <c r="AV126" s="10" t="s">
        <v>130</v>
      </c>
      <c r="AW126" s="10" t="s">
        <v>30</v>
      </c>
      <c r="AX126" s="10" t="s">
        <v>72</v>
      </c>
      <c r="AY126" s="161" t="s">
        <v>164</v>
      </c>
    </row>
    <row r="127" spans="2:65" s="11" customFormat="1" ht="16.5" customHeight="1">
      <c r="B127" s="162"/>
      <c r="C127" s="163"/>
      <c r="D127" s="163"/>
      <c r="E127" s="164" t="s">
        <v>5</v>
      </c>
      <c r="F127" s="255" t="s">
        <v>375</v>
      </c>
      <c r="G127" s="256"/>
      <c r="H127" s="256"/>
      <c r="I127" s="256"/>
      <c r="J127" s="163"/>
      <c r="K127" s="165">
        <v>33.857999999999997</v>
      </c>
      <c r="L127" s="163"/>
      <c r="M127" s="163"/>
      <c r="N127" s="163"/>
      <c r="O127" s="163"/>
      <c r="P127" s="163"/>
      <c r="Q127" s="163"/>
      <c r="R127" s="166"/>
      <c r="T127" s="167"/>
      <c r="U127" s="163"/>
      <c r="V127" s="163"/>
      <c r="W127" s="163"/>
      <c r="X127" s="163"/>
      <c r="Y127" s="163"/>
      <c r="Z127" s="163"/>
      <c r="AA127" s="168"/>
      <c r="AT127" s="169" t="s">
        <v>371</v>
      </c>
      <c r="AU127" s="169" t="s">
        <v>130</v>
      </c>
      <c r="AV127" s="11" t="s">
        <v>163</v>
      </c>
      <c r="AW127" s="11" t="s">
        <v>30</v>
      </c>
      <c r="AX127" s="11" t="s">
        <v>80</v>
      </c>
      <c r="AY127" s="169" t="s">
        <v>164</v>
      </c>
    </row>
    <row r="128" spans="2:65" s="1" customFormat="1" ht="25.5" customHeight="1">
      <c r="B128" s="140"/>
      <c r="C128" s="141" t="s">
        <v>181</v>
      </c>
      <c r="D128" s="141" t="s">
        <v>165</v>
      </c>
      <c r="E128" s="142" t="s">
        <v>952</v>
      </c>
      <c r="F128" s="224" t="s">
        <v>953</v>
      </c>
      <c r="G128" s="224"/>
      <c r="H128" s="224"/>
      <c r="I128" s="224"/>
      <c r="J128" s="143" t="s">
        <v>417</v>
      </c>
      <c r="K128" s="144">
        <v>10.157</v>
      </c>
      <c r="L128" s="225">
        <v>0</v>
      </c>
      <c r="M128" s="225"/>
      <c r="N128" s="225">
        <f>ROUND(L128*K128,2)</f>
        <v>0</v>
      </c>
      <c r="O128" s="225"/>
      <c r="P128" s="225"/>
      <c r="Q128" s="225"/>
      <c r="R128" s="145"/>
      <c r="T128" s="146" t="s">
        <v>5</v>
      </c>
      <c r="U128" s="43" t="s">
        <v>37</v>
      </c>
      <c r="V128" s="147">
        <v>0.107</v>
      </c>
      <c r="W128" s="147">
        <f>V128*K128</f>
        <v>1.0867990000000001</v>
      </c>
      <c r="X128" s="147">
        <v>0</v>
      </c>
      <c r="Y128" s="147">
        <f>X128*K128</f>
        <v>0</v>
      </c>
      <c r="Z128" s="147">
        <v>0</v>
      </c>
      <c r="AA128" s="148">
        <f>Z128*K128</f>
        <v>0</v>
      </c>
      <c r="AR128" s="21" t="s">
        <v>163</v>
      </c>
      <c r="AT128" s="21" t="s">
        <v>165</v>
      </c>
      <c r="AU128" s="21" t="s">
        <v>130</v>
      </c>
      <c r="AY128" s="21" t="s">
        <v>164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1" t="s">
        <v>80</v>
      </c>
      <c r="BK128" s="149">
        <f>ROUND(L128*K128,2)</f>
        <v>0</v>
      </c>
      <c r="BL128" s="21" t="s">
        <v>163</v>
      </c>
      <c r="BM128" s="21" t="s">
        <v>954</v>
      </c>
    </row>
    <row r="129" spans="2:65" s="10" customFormat="1" ht="16.5" customHeight="1">
      <c r="B129" s="154"/>
      <c r="C129" s="155"/>
      <c r="D129" s="155"/>
      <c r="E129" s="156" t="s">
        <v>5</v>
      </c>
      <c r="F129" s="257" t="s">
        <v>955</v>
      </c>
      <c r="G129" s="258"/>
      <c r="H129" s="258"/>
      <c r="I129" s="258"/>
      <c r="J129" s="155"/>
      <c r="K129" s="157">
        <v>10.157</v>
      </c>
      <c r="L129" s="155"/>
      <c r="M129" s="155"/>
      <c r="N129" s="155"/>
      <c r="O129" s="155"/>
      <c r="P129" s="155"/>
      <c r="Q129" s="155"/>
      <c r="R129" s="158"/>
      <c r="T129" s="159"/>
      <c r="U129" s="155"/>
      <c r="V129" s="155"/>
      <c r="W129" s="155"/>
      <c r="X129" s="155"/>
      <c r="Y129" s="155"/>
      <c r="Z129" s="155"/>
      <c r="AA129" s="160"/>
      <c r="AT129" s="161" t="s">
        <v>371</v>
      </c>
      <c r="AU129" s="161" t="s">
        <v>130</v>
      </c>
      <c r="AV129" s="10" t="s">
        <v>130</v>
      </c>
      <c r="AW129" s="10" t="s">
        <v>30</v>
      </c>
      <c r="AX129" s="10" t="s">
        <v>72</v>
      </c>
      <c r="AY129" s="161" t="s">
        <v>164</v>
      </c>
    </row>
    <row r="130" spans="2:65" s="11" customFormat="1" ht="16.5" customHeight="1">
      <c r="B130" s="162"/>
      <c r="C130" s="163"/>
      <c r="D130" s="163"/>
      <c r="E130" s="164" t="s">
        <v>5</v>
      </c>
      <c r="F130" s="255" t="s">
        <v>375</v>
      </c>
      <c r="G130" s="256"/>
      <c r="H130" s="256"/>
      <c r="I130" s="256"/>
      <c r="J130" s="163"/>
      <c r="K130" s="165">
        <v>10.157</v>
      </c>
      <c r="L130" s="163"/>
      <c r="M130" s="163"/>
      <c r="N130" s="163"/>
      <c r="O130" s="163"/>
      <c r="P130" s="163"/>
      <c r="Q130" s="163"/>
      <c r="R130" s="166"/>
      <c r="T130" s="167"/>
      <c r="U130" s="163"/>
      <c r="V130" s="163"/>
      <c r="W130" s="163"/>
      <c r="X130" s="163"/>
      <c r="Y130" s="163"/>
      <c r="Z130" s="163"/>
      <c r="AA130" s="168"/>
      <c r="AT130" s="169" t="s">
        <v>371</v>
      </c>
      <c r="AU130" s="169" t="s">
        <v>130</v>
      </c>
      <c r="AV130" s="11" t="s">
        <v>163</v>
      </c>
      <c r="AW130" s="11" t="s">
        <v>30</v>
      </c>
      <c r="AX130" s="11" t="s">
        <v>80</v>
      </c>
      <c r="AY130" s="169" t="s">
        <v>164</v>
      </c>
    </row>
    <row r="131" spans="2:65" s="1" customFormat="1" ht="25.5" customHeight="1">
      <c r="B131" s="140"/>
      <c r="C131" s="141" t="s">
        <v>721</v>
      </c>
      <c r="D131" s="141" t="s">
        <v>165</v>
      </c>
      <c r="E131" s="142" t="s">
        <v>956</v>
      </c>
      <c r="F131" s="224" t="s">
        <v>957</v>
      </c>
      <c r="G131" s="224"/>
      <c r="H131" s="224"/>
      <c r="I131" s="224"/>
      <c r="J131" s="143" t="s">
        <v>417</v>
      </c>
      <c r="K131" s="144">
        <v>9.7750000000000004</v>
      </c>
      <c r="L131" s="225">
        <v>0</v>
      </c>
      <c r="M131" s="225"/>
      <c r="N131" s="225">
        <f>ROUND(L131*K131,2)</f>
        <v>0</v>
      </c>
      <c r="O131" s="225"/>
      <c r="P131" s="225"/>
      <c r="Q131" s="225"/>
      <c r="R131" s="145"/>
      <c r="T131" s="146" t="s">
        <v>5</v>
      </c>
      <c r="U131" s="43" t="s">
        <v>37</v>
      </c>
      <c r="V131" s="147">
        <v>1.43</v>
      </c>
      <c r="W131" s="147">
        <f>V131*K131</f>
        <v>13.978249999999999</v>
      </c>
      <c r="X131" s="147">
        <v>0</v>
      </c>
      <c r="Y131" s="147">
        <f>X131*K131</f>
        <v>0</v>
      </c>
      <c r="Z131" s="147">
        <v>0</v>
      </c>
      <c r="AA131" s="148">
        <f>Z131*K131</f>
        <v>0</v>
      </c>
      <c r="AR131" s="21" t="s">
        <v>163</v>
      </c>
      <c r="AT131" s="21" t="s">
        <v>165</v>
      </c>
      <c r="AU131" s="21" t="s">
        <v>130</v>
      </c>
      <c r="AY131" s="21" t="s">
        <v>164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1" t="s">
        <v>80</v>
      </c>
      <c r="BK131" s="149">
        <f>ROUND(L131*K131,2)</f>
        <v>0</v>
      </c>
      <c r="BL131" s="21" t="s">
        <v>163</v>
      </c>
      <c r="BM131" s="21" t="s">
        <v>958</v>
      </c>
    </row>
    <row r="132" spans="2:65" s="12" customFormat="1" ht="16.5" customHeight="1">
      <c r="B132" s="174"/>
      <c r="C132" s="175"/>
      <c r="D132" s="175"/>
      <c r="E132" s="176" t="s">
        <v>5</v>
      </c>
      <c r="F132" s="259" t="s">
        <v>950</v>
      </c>
      <c r="G132" s="260"/>
      <c r="H132" s="260"/>
      <c r="I132" s="260"/>
      <c r="J132" s="175"/>
      <c r="K132" s="176" t="s">
        <v>5</v>
      </c>
      <c r="L132" s="175"/>
      <c r="M132" s="175"/>
      <c r="N132" s="175"/>
      <c r="O132" s="175"/>
      <c r="P132" s="175"/>
      <c r="Q132" s="175"/>
      <c r="R132" s="177"/>
      <c r="T132" s="178"/>
      <c r="U132" s="175"/>
      <c r="V132" s="175"/>
      <c r="W132" s="175"/>
      <c r="X132" s="175"/>
      <c r="Y132" s="175"/>
      <c r="Z132" s="175"/>
      <c r="AA132" s="179"/>
      <c r="AT132" s="180" t="s">
        <v>371</v>
      </c>
      <c r="AU132" s="180" t="s">
        <v>130</v>
      </c>
      <c r="AV132" s="12" t="s">
        <v>80</v>
      </c>
      <c r="AW132" s="12" t="s">
        <v>30</v>
      </c>
      <c r="AX132" s="12" t="s">
        <v>72</v>
      </c>
      <c r="AY132" s="180" t="s">
        <v>164</v>
      </c>
    </row>
    <row r="133" spans="2:65" s="10" customFormat="1" ht="16.5" customHeight="1">
      <c r="B133" s="154"/>
      <c r="C133" s="155"/>
      <c r="D133" s="155"/>
      <c r="E133" s="156" t="s">
        <v>5</v>
      </c>
      <c r="F133" s="253" t="s">
        <v>959</v>
      </c>
      <c r="G133" s="254"/>
      <c r="H133" s="254"/>
      <c r="I133" s="254"/>
      <c r="J133" s="155"/>
      <c r="K133" s="157">
        <v>9.7750000000000004</v>
      </c>
      <c r="L133" s="155"/>
      <c r="M133" s="155"/>
      <c r="N133" s="155"/>
      <c r="O133" s="155"/>
      <c r="P133" s="155"/>
      <c r="Q133" s="155"/>
      <c r="R133" s="158"/>
      <c r="T133" s="159"/>
      <c r="U133" s="155"/>
      <c r="V133" s="155"/>
      <c r="W133" s="155"/>
      <c r="X133" s="155"/>
      <c r="Y133" s="155"/>
      <c r="Z133" s="155"/>
      <c r="AA133" s="160"/>
      <c r="AT133" s="161" t="s">
        <v>371</v>
      </c>
      <c r="AU133" s="161" t="s">
        <v>130</v>
      </c>
      <c r="AV133" s="10" t="s">
        <v>130</v>
      </c>
      <c r="AW133" s="10" t="s">
        <v>30</v>
      </c>
      <c r="AX133" s="10" t="s">
        <v>72</v>
      </c>
      <c r="AY133" s="161" t="s">
        <v>164</v>
      </c>
    </row>
    <row r="134" spans="2:65" s="11" customFormat="1" ht="16.5" customHeight="1">
      <c r="B134" s="162"/>
      <c r="C134" s="163"/>
      <c r="D134" s="163"/>
      <c r="E134" s="164" t="s">
        <v>5</v>
      </c>
      <c r="F134" s="255" t="s">
        <v>375</v>
      </c>
      <c r="G134" s="256"/>
      <c r="H134" s="256"/>
      <c r="I134" s="256"/>
      <c r="J134" s="163"/>
      <c r="K134" s="165">
        <v>9.7750000000000004</v>
      </c>
      <c r="L134" s="163"/>
      <c r="M134" s="163"/>
      <c r="N134" s="163"/>
      <c r="O134" s="163"/>
      <c r="P134" s="163"/>
      <c r="Q134" s="163"/>
      <c r="R134" s="166"/>
      <c r="T134" s="167"/>
      <c r="U134" s="163"/>
      <c r="V134" s="163"/>
      <c r="W134" s="163"/>
      <c r="X134" s="163"/>
      <c r="Y134" s="163"/>
      <c r="Z134" s="163"/>
      <c r="AA134" s="168"/>
      <c r="AT134" s="169" t="s">
        <v>371</v>
      </c>
      <c r="AU134" s="169" t="s">
        <v>130</v>
      </c>
      <c r="AV134" s="11" t="s">
        <v>163</v>
      </c>
      <c r="AW134" s="11" t="s">
        <v>30</v>
      </c>
      <c r="AX134" s="11" t="s">
        <v>80</v>
      </c>
      <c r="AY134" s="169" t="s">
        <v>164</v>
      </c>
    </row>
    <row r="135" spans="2:65" s="1" customFormat="1" ht="25.5" customHeight="1">
      <c r="B135" s="140"/>
      <c r="C135" s="141" t="s">
        <v>177</v>
      </c>
      <c r="D135" s="141" t="s">
        <v>165</v>
      </c>
      <c r="E135" s="142" t="s">
        <v>792</v>
      </c>
      <c r="F135" s="224" t="s">
        <v>793</v>
      </c>
      <c r="G135" s="224"/>
      <c r="H135" s="224"/>
      <c r="I135" s="224"/>
      <c r="J135" s="143" t="s">
        <v>417</v>
      </c>
      <c r="K135" s="144">
        <v>2.9329999999999998</v>
      </c>
      <c r="L135" s="225">
        <v>0</v>
      </c>
      <c r="M135" s="225"/>
      <c r="N135" s="225">
        <f>ROUND(L135*K135,2)</f>
        <v>0</v>
      </c>
      <c r="O135" s="225"/>
      <c r="P135" s="225"/>
      <c r="Q135" s="225"/>
      <c r="R135" s="145"/>
      <c r="T135" s="146" t="s">
        <v>5</v>
      </c>
      <c r="U135" s="43" t="s">
        <v>37</v>
      </c>
      <c r="V135" s="147">
        <v>0.1</v>
      </c>
      <c r="W135" s="147">
        <f>V135*K135</f>
        <v>0.29330000000000001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21" t="s">
        <v>163</v>
      </c>
      <c r="AT135" s="21" t="s">
        <v>165</v>
      </c>
      <c r="AU135" s="21" t="s">
        <v>130</v>
      </c>
      <c r="AY135" s="21" t="s">
        <v>164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1" t="s">
        <v>80</v>
      </c>
      <c r="BK135" s="149">
        <f>ROUND(L135*K135,2)</f>
        <v>0</v>
      </c>
      <c r="BL135" s="21" t="s">
        <v>163</v>
      </c>
      <c r="BM135" s="21" t="s">
        <v>960</v>
      </c>
    </row>
    <row r="136" spans="2:65" s="10" customFormat="1" ht="16.5" customHeight="1">
      <c r="B136" s="154"/>
      <c r="C136" s="155"/>
      <c r="D136" s="155"/>
      <c r="E136" s="156" t="s">
        <v>5</v>
      </c>
      <c r="F136" s="257" t="s">
        <v>961</v>
      </c>
      <c r="G136" s="258"/>
      <c r="H136" s="258"/>
      <c r="I136" s="258"/>
      <c r="J136" s="155"/>
      <c r="K136" s="157">
        <v>2.9329999999999998</v>
      </c>
      <c r="L136" s="155"/>
      <c r="M136" s="155"/>
      <c r="N136" s="155"/>
      <c r="O136" s="155"/>
      <c r="P136" s="155"/>
      <c r="Q136" s="155"/>
      <c r="R136" s="158"/>
      <c r="T136" s="159"/>
      <c r="U136" s="155"/>
      <c r="V136" s="155"/>
      <c r="W136" s="155"/>
      <c r="X136" s="155"/>
      <c r="Y136" s="155"/>
      <c r="Z136" s="155"/>
      <c r="AA136" s="160"/>
      <c r="AT136" s="161" t="s">
        <v>371</v>
      </c>
      <c r="AU136" s="161" t="s">
        <v>130</v>
      </c>
      <c r="AV136" s="10" t="s">
        <v>130</v>
      </c>
      <c r="AW136" s="10" t="s">
        <v>30</v>
      </c>
      <c r="AX136" s="10" t="s">
        <v>72</v>
      </c>
      <c r="AY136" s="161" t="s">
        <v>164</v>
      </c>
    </row>
    <row r="137" spans="2:65" s="11" customFormat="1" ht="16.5" customHeight="1">
      <c r="B137" s="162"/>
      <c r="C137" s="163"/>
      <c r="D137" s="163"/>
      <c r="E137" s="164" t="s">
        <v>5</v>
      </c>
      <c r="F137" s="255" t="s">
        <v>375</v>
      </c>
      <c r="G137" s="256"/>
      <c r="H137" s="256"/>
      <c r="I137" s="256"/>
      <c r="J137" s="163"/>
      <c r="K137" s="165">
        <v>2.9329999999999998</v>
      </c>
      <c r="L137" s="163"/>
      <c r="M137" s="163"/>
      <c r="N137" s="163"/>
      <c r="O137" s="163"/>
      <c r="P137" s="163"/>
      <c r="Q137" s="163"/>
      <c r="R137" s="166"/>
      <c r="T137" s="167"/>
      <c r="U137" s="163"/>
      <c r="V137" s="163"/>
      <c r="W137" s="163"/>
      <c r="X137" s="163"/>
      <c r="Y137" s="163"/>
      <c r="Z137" s="163"/>
      <c r="AA137" s="168"/>
      <c r="AT137" s="169" t="s">
        <v>371</v>
      </c>
      <c r="AU137" s="169" t="s">
        <v>130</v>
      </c>
      <c r="AV137" s="11" t="s">
        <v>163</v>
      </c>
      <c r="AW137" s="11" t="s">
        <v>30</v>
      </c>
      <c r="AX137" s="11" t="s">
        <v>80</v>
      </c>
      <c r="AY137" s="169" t="s">
        <v>164</v>
      </c>
    </row>
    <row r="138" spans="2:65" s="1" customFormat="1" ht="25.5" customHeight="1">
      <c r="B138" s="140"/>
      <c r="C138" s="141" t="s">
        <v>340</v>
      </c>
      <c r="D138" s="141" t="s">
        <v>165</v>
      </c>
      <c r="E138" s="142" t="s">
        <v>962</v>
      </c>
      <c r="F138" s="224" t="s">
        <v>963</v>
      </c>
      <c r="G138" s="224"/>
      <c r="H138" s="224"/>
      <c r="I138" s="224"/>
      <c r="J138" s="143" t="s">
        <v>368</v>
      </c>
      <c r="K138" s="144">
        <v>17</v>
      </c>
      <c r="L138" s="225">
        <v>0</v>
      </c>
      <c r="M138" s="225"/>
      <c r="N138" s="225">
        <f>ROUND(L138*K138,2)</f>
        <v>0</v>
      </c>
      <c r="O138" s="225"/>
      <c r="P138" s="225"/>
      <c r="Q138" s="225"/>
      <c r="R138" s="145"/>
      <c r="T138" s="146" t="s">
        <v>5</v>
      </c>
      <c r="U138" s="43" t="s">
        <v>37</v>
      </c>
      <c r="V138" s="147">
        <v>0.23599999999999999</v>
      </c>
      <c r="W138" s="147">
        <f>V138*K138</f>
        <v>4.0119999999999996</v>
      </c>
      <c r="X138" s="147">
        <v>8.4000000000000003E-4</v>
      </c>
      <c r="Y138" s="147">
        <f>X138*K138</f>
        <v>1.4280000000000001E-2</v>
      </c>
      <c r="Z138" s="147">
        <v>0</v>
      </c>
      <c r="AA138" s="148">
        <f>Z138*K138</f>
        <v>0</v>
      </c>
      <c r="AR138" s="21" t="s">
        <v>163</v>
      </c>
      <c r="AT138" s="21" t="s">
        <v>165</v>
      </c>
      <c r="AU138" s="21" t="s">
        <v>130</v>
      </c>
      <c r="AY138" s="21" t="s">
        <v>164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1" t="s">
        <v>80</v>
      </c>
      <c r="BK138" s="149">
        <f>ROUND(L138*K138,2)</f>
        <v>0</v>
      </c>
      <c r="BL138" s="21" t="s">
        <v>163</v>
      </c>
      <c r="BM138" s="21" t="s">
        <v>964</v>
      </c>
    </row>
    <row r="139" spans="2:65" s="10" customFormat="1" ht="16.5" customHeight="1">
      <c r="B139" s="154"/>
      <c r="C139" s="155"/>
      <c r="D139" s="155"/>
      <c r="E139" s="156" t="s">
        <v>5</v>
      </c>
      <c r="F139" s="257" t="s">
        <v>965</v>
      </c>
      <c r="G139" s="258"/>
      <c r="H139" s="258"/>
      <c r="I139" s="258"/>
      <c r="J139" s="155"/>
      <c r="K139" s="157">
        <v>17</v>
      </c>
      <c r="L139" s="155"/>
      <c r="M139" s="155"/>
      <c r="N139" s="155"/>
      <c r="O139" s="155"/>
      <c r="P139" s="155"/>
      <c r="Q139" s="155"/>
      <c r="R139" s="158"/>
      <c r="T139" s="159"/>
      <c r="U139" s="155"/>
      <c r="V139" s="155"/>
      <c r="W139" s="155"/>
      <c r="X139" s="155"/>
      <c r="Y139" s="155"/>
      <c r="Z139" s="155"/>
      <c r="AA139" s="160"/>
      <c r="AT139" s="161" t="s">
        <v>371</v>
      </c>
      <c r="AU139" s="161" t="s">
        <v>130</v>
      </c>
      <c r="AV139" s="10" t="s">
        <v>130</v>
      </c>
      <c r="AW139" s="10" t="s">
        <v>30</v>
      </c>
      <c r="AX139" s="10" t="s">
        <v>72</v>
      </c>
      <c r="AY139" s="161" t="s">
        <v>164</v>
      </c>
    </row>
    <row r="140" spans="2:65" s="11" customFormat="1" ht="16.5" customHeight="1">
      <c r="B140" s="162"/>
      <c r="C140" s="163"/>
      <c r="D140" s="163"/>
      <c r="E140" s="164" t="s">
        <v>5</v>
      </c>
      <c r="F140" s="255" t="s">
        <v>375</v>
      </c>
      <c r="G140" s="256"/>
      <c r="H140" s="256"/>
      <c r="I140" s="256"/>
      <c r="J140" s="163"/>
      <c r="K140" s="165">
        <v>17</v>
      </c>
      <c r="L140" s="163"/>
      <c r="M140" s="163"/>
      <c r="N140" s="163"/>
      <c r="O140" s="163"/>
      <c r="P140" s="163"/>
      <c r="Q140" s="163"/>
      <c r="R140" s="166"/>
      <c r="T140" s="167"/>
      <c r="U140" s="163"/>
      <c r="V140" s="163"/>
      <c r="W140" s="163"/>
      <c r="X140" s="163"/>
      <c r="Y140" s="163"/>
      <c r="Z140" s="163"/>
      <c r="AA140" s="168"/>
      <c r="AT140" s="169" t="s">
        <v>371</v>
      </c>
      <c r="AU140" s="169" t="s">
        <v>130</v>
      </c>
      <c r="AV140" s="11" t="s">
        <v>163</v>
      </c>
      <c r="AW140" s="11" t="s">
        <v>30</v>
      </c>
      <c r="AX140" s="11" t="s">
        <v>80</v>
      </c>
      <c r="AY140" s="169" t="s">
        <v>164</v>
      </c>
    </row>
    <row r="141" spans="2:65" s="1" customFormat="1" ht="25.5" customHeight="1">
      <c r="B141" s="140"/>
      <c r="C141" s="141" t="s">
        <v>336</v>
      </c>
      <c r="D141" s="141" t="s">
        <v>165</v>
      </c>
      <c r="E141" s="142" t="s">
        <v>966</v>
      </c>
      <c r="F141" s="224" t="s">
        <v>967</v>
      </c>
      <c r="G141" s="224"/>
      <c r="H141" s="224"/>
      <c r="I141" s="224"/>
      <c r="J141" s="143" t="s">
        <v>368</v>
      </c>
      <c r="K141" s="144">
        <v>17</v>
      </c>
      <c r="L141" s="225">
        <v>0</v>
      </c>
      <c r="M141" s="225"/>
      <c r="N141" s="225">
        <f>ROUND(L141*K141,2)</f>
        <v>0</v>
      </c>
      <c r="O141" s="225"/>
      <c r="P141" s="225"/>
      <c r="Q141" s="225"/>
      <c r="R141" s="145"/>
      <c r="T141" s="146" t="s">
        <v>5</v>
      </c>
      <c r="U141" s="43" t="s">
        <v>37</v>
      </c>
      <c r="V141" s="147">
        <v>7.0000000000000007E-2</v>
      </c>
      <c r="W141" s="147">
        <f>V141*K141</f>
        <v>1.1900000000000002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1" t="s">
        <v>163</v>
      </c>
      <c r="AT141" s="21" t="s">
        <v>165</v>
      </c>
      <c r="AU141" s="21" t="s">
        <v>130</v>
      </c>
      <c r="AY141" s="21" t="s">
        <v>164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1" t="s">
        <v>80</v>
      </c>
      <c r="BK141" s="149">
        <f>ROUND(L141*K141,2)</f>
        <v>0</v>
      </c>
      <c r="BL141" s="21" t="s">
        <v>163</v>
      </c>
      <c r="BM141" s="21" t="s">
        <v>968</v>
      </c>
    </row>
    <row r="142" spans="2:65" s="10" customFormat="1" ht="16.5" customHeight="1">
      <c r="B142" s="154"/>
      <c r="C142" s="155"/>
      <c r="D142" s="155"/>
      <c r="E142" s="156" t="s">
        <v>5</v>
      </c>
      <c r="F142" s="257" t="s">
        <v>965</v>
      </c>
      <c r="G142" s="258"/>
      <c r="H142" s="258"/>
      <c r="I142" s="258"/>
      <c r="J142" s="155"/>
      <c r="K142" s="157">
        <v>17</v>
      </c>
      <c r="L142" s="155"/>
      <c r="M142" s="155"/>
      <c r="N142" s="155"/>
      <c r="O142" s="155"/>
      <c r="P142" s="155"/>
      <c r="Q142" s="155"/>
      <c r="R142" s="158"/>
      <c r="T142" s="159"/>
      <c r="U142" s="155"/>
      <c r="V142" s="155"/>
      <c r="W142" s="155"/>
      <c r="X142" s="155"/>
      <c r="Y142" s="155"/>
      <c r="Z142" s="155"/>
      <c r="AA142" s="160"/>
      <c r="AT142" s="161" t="s">
        <v>371</v>
      </c>
      <c r="AU142" s="161" t="s">
        <v>130</v>
      </c>
      <c r="AV142" s="10" t="s">
        <v>130</v>
      </c>
      <c r="AW142" s="10" t="s">
        <v>30</v>
      </c>
      <c r="AX142" s="10" t="s">
        <v>80</v>
      </c>
      <c r="AY142" s="161" t="s">
        <v>164</v>
      </c>
    </row>
    <row r="143" spans="2:65" s="1" customFormat="1" ht="25.5" customHeight="1">
      <c r="B143" s="140"/>
      <c r="C143" s="141" t="s">
        <v>800</v>
      </c>
      <c r="D143" s="141" t="s">
        <v>165</v>
      </c>
      <c r="E143" s="142" t="s">
        <v>969</v>
      </c>
      <c r="F143" s="224" t="s">
        <v>970</v>
      </c>
      <c r="G143" s="224"/>
      <c r="H143" s="224"/>
      <c r="I143" s="224"/>
      <c r="J143" s="143" t="s">
        <v>368</v>
      </c>
      <c r="K143" s="144">
        <v>45.6</v>
      </c>
      <c r="L143" s="225">
        <v>0</v>
      </c>
      <c r="M143" s="225"/>
      <c r="N143" s="225">
        <f>ROUND(L143*K143,2)</f>
        <v>0</v>
      </c>
      <c r="O143" s="225"/>
      <c r="P143" s="225"/>
      <c r="Q143" s="225"/>
      <c r="R143" s="145"/>
      <c r="T143" s="146" t="s">
        <v>5</v>
      </c>
      <c r="U143" s="43" t="s">
        <v>37</v>
      </c>
      <c r="V143" s="147">
        <v>0.156</v>
      </c>
      <c r="W143" s="147">
        <f>V143*K143</f>
        <v>7.1135999999999999</v>
      </c>
      <c r="X143" s="147">
        <v>6.9999999999999999E-4</v>
      </c>
      <c r="Y143" s="147">
        <f>X143*K143</f>
        <v>3.1920000000000004E-2</v>
      </c>
      <c r="Z143" s="147">
        <v>0</v>
      </c>
      <c r="AA143" s="148">
        <f>Z143*K143</f>
        <v>0</v>
      </c>
      <c r="AR143" s="21" t="s">
        <v>163</v>
      </c>
      <c r="AT143" s="21" t="s">
        <v>165</v>
      </c>
      <c r="AU143" s="21" t="s">
        <v>130</v>
      </c>
      <c r="AY143" s="21" t="s">
        <v>164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1" t="s">
        <v>80</v>
      </c>
      <c r="BK143" s="149">
        <f>ROUND(L143*K143,2)</f>
        <v>0</v>
      </c>
      <c r="BL143" s="21" t="s">
        <v>163</v>
      </c>
      <c r="BM143" s="21" t="s">
        <v>971</v>
      </c>
    </row>
    <row r="144" spans="2:65" s="10" customFormat="1" ht="16.5" customHeight="1">
      <c r="B144" s="154"/>
      <c r="C144" s="155"/>
      <c r="D144" s="155"/>
      <c r="E144" s="156" t="s">
        <v>5</v>
      </c>
      <c r="F144" s="257" t="s">
        <v>972</v>
      </c>
      <c r="G144" s="258"/>
      <c r="H144" s="258"/>
      <c r="I144" s="258"/>
      <c r="J144" s="155"/>
      <c r="K144" s="157">
        <v>45.6</v>
      </c>
      <c r="L144" s="155"/>
      <c r="M144" s="155"/>
      <c r="N144" s="155"/>
      <c r="O144" s="155"/>
      <c r="P144" s="155"/>
      <c r="Q144" s="155"/>
      <c r="R144" s="158"/>
      <c r="T144" s="159"/>
      <c r="U144" s="155"/>
      <c r="V144" s="155"/>
      <c r="W144" s="155"/>
      <c r="X144" s="155"/>
      <c r="Y144" s="155"/>
      <c r="Z144" s="155"/>
      <c r="AA144" s="160"/>
      <c r="AT144" s="161" t="s">
        <v>371</v>
      </c>
      <c r="AU144" s="161" t="s">
        <v>130</v>
      </c>
      <c r="AV144" s="10" t="s">
        <v>130</v>
      </c>
      <c r="AW144" s="10" t="s">
        <v>30</v>
      </c>
      <c r="AX144" s="10" t="s">
        <v>72</v>
      </c>
      <c r="AY144" s="161" t="s">
        <v>164</v>
      </c>
    </row>
    <row r="145" spans="2:65" s="11" customFormat="1" ht="16.5" customHeight="1">
      <c r="B145" s="162"/>
      <c r="C145" s="163"/>
      <c r="D145" s="163"/>
      <c r="E145" s="164" t="s">
        <v>5</v>
      </c>
      <c r="F145" s="255" t="s">
        <v>375</v>
      </c>
      <c r="G145" s="256"/>
      <c r="H145" s="256"/>
      <c r="I145" s="256"/>
      <c r="J145" s="163"/>
      <c r="K145" s="165">
        <v>45.6</v>
      </c>
      <c r="L145" s="163"/>
      <c r="M145" s="163"/>
      <c r="N145" s="163"/>
      <c r="O145" s="163"/>
      <c r="P145" s="163"/>
      <c r="Q145" s="163"/>
      <c r="R145" s="166"/>
      <c r="T145" s="167"/>
      <c r="U145" s="163"/>
      <c r="V145" s="163"/>
      <c r="W145" s="163"/>
      <c r="X145" s="163"/>
      <c r="Y145" s="163"/>
      <c r="Z145" s="163"/>
      <c r="AA145" s="168"/>
      <c r="AT145" s="169" t="s">
        <v>371</v>
      </c>
      <c r="AU145" s="169" t="s">
        <v>130</v>
      </c>
      <c r="AV145" s="11" t="s">
        <v>163</v>
      </c>
      <c r="AW145" s="11" t="s">
        <v>30</v>
      </c>
      <c r="AX145" s="11" t="s">
        <v>80</v>
      </c>
      <c r="AY145" s="169" t="s">
        <v>164</v>
      </c>
    </row>
    <row r="146" spans="2:65" s="1" customFormat="1" ht="25.5" customHeight="1">
      <c r="B146" s="140"/>
      <c r="C146" s="141" t="s">
        <v>208</v>
      </c>
      <c r="D146" s="141" t="s">
        <v>165</v>
      </c>
      <c r="E146" s="142" t="s">
        <v>973</v>
      </c>
      <c r="F146" s="224" t="s">
        <v>974</v>
      </c>
      <c r="G146" s="224"/>
      <c r="H146" s="224"/>
      <c r="I146" s="224"/>
      <c r="J146" s="143" t="s">
        <v>368</v>
      </c>
      <c r="K146" s="144">
        <v>45.6</v>
      </c>
      <c r="L146" s="225">
        <v>0</v>
      </c>
      <c r="M146" s="225"/>
      <c r="N146" s="225">
        <f>ROUND(L146*K146,2)</f>
        <v>0</v>
      </c>
      <c r="O146" s="225"/>
      <c r="P146" s="225"/>
      <c r="Q146" s="225"/>
      <c r="R146" s="145"/>
      <c r="T146" s="146" t="s">
        <v>5</v>
      </c>
      <c r="U146" s="43" t="s">
        <v>37</v>
      </c>
      <c r="V146" s="147">
        <v>9.5000000000000001E-2</v>
      </c>
      <c r="W146" s="147">
        <f>V146*K146</f>
        <v>4.3319999999999999</v>
      </c>
      <c r="X146" s="147">
        <v>0</v>
      </c>
      <c r="Y146" s="147">
        <f>X146*K146</f>
        <v>0</v>
      </c>
      <c r="Z146" s="147">
        <v>0</v>
      </c>
      <c r="AA146" s="148">
        <f>Z146*K146</f>
        <v>0</v>
      </c>
      <c r="AR146" s="21" t="s">
        <v>163</v>
      </c>
      <c r="AT146" s="21" t="s">
        <v>165</v>
      </c>
      <c r="AU146" s="21" t="s">
        <v>130</v>
      </c>
      <c r="AY146" s="21" t="s">
        <v>164</v>
      </c>
      <c r="BE146" s="149">
        <f>IF(U146="základní",N146,0)</f>
        <v>0</v>
      </c>
      <c r="BF146" s="149">
        <f>IF(U146="snížená",N146,0)</f>
        <v>0</v>
      </c>
      <c r="BG146" s="149">
        <f>IF(U146="zákl. přenesená",N146,0)</f>
        <v>0</v>
      </c>
      <c r="BH146" s="149">
        <f>IF(U146="sníž. přenesená",N146,0)</f>
        <v>0</v>
      </c>
      <c r="BI146" s="149">
        <f>IF(U146="nulová",N146,0)</f>
        <v>0</v>
      </c>
      <c r="BJ146" s="21" t="s">
        <v>80</v>
      </c>
      <c r="BK146" s="149">
        <f>ROUND(L146*K146,2)</f>
        <v>0</v>
      </c>
      <c r="BL146" s="21" t="s">
        <v>163</v>
      </c>
      <c r="BM146" s="21" t="s">
        <v>975</v>
      </c>
    </row>
    <row r="147" spans="2:65" s="10" customFormat="1" ht="16.5" customHeight="1">
      <c r="B147" s="154"/>
      <c r="C147" s="155"/>
      <c r="D147" s="155"/>
      <c r="E147" s="156" t="s">
        <v>5</v>
      </c>
      <c r="F147" s="257" t="s">
        <v>972</v>
      </c>
      <c r="G147" s="258"/>
      <c r="H147" s="258"/>
      <c r="I147" s="258"/>
      <c r="J147" s="155"/>
      <c r="K147" s="157">
        <v>45.6</v>
      </c>
      <c r="L147" s="155"/>
      <c r="M147" s="155"/>
      <c r="N147" s="155"/>
      <c r="O147" s="155"/>
      <c r="P147" s="155"/>
      <c r="Q147" s="155"/>
      <c r="R147" s="158"/>
      <c r="T147" s="159"/>
      <c r="U147" s="155"/>
      <c r="V147" s="155"/>
      <c r="W147" s="155"/>
      <c r="X147" s="155"/>
      <c r="Y147" s="155"/>
      <c r="Z147" s="155"/>
      <c r="AA147" s="160"/>
      <c r="AT147" s="161" t="s">
        <v>371</v>
      </c>
      <c r="AU147" s="161" t="s">
        <v>130</v>
      </c>
      <c r="AV147" s="10" t="s">
        <v>130</v>
      </c>
      <c r="AW147" s="10" t="s">
        <v>30</v>
      </c>
      <c r="AX147" s="10" t="s">
        <v>80</v>
      </c>
      <c r="AY147" s="161" t="s">
        <v>164</v>
      </c>
    </row>
    <row r="148" spans="2:65" s="1" customFormat="1" ht="25.5" customHeight="1">
      <c r="B148" s="140"/>
      <c r="C148" s="141" t="s">
        <v>212</v>
      </c>
      <c r="D148" s="141" t="s">
        <v>165</v>
      </c>
      <c r="E148" s="142" t="s">
        <v>976</v>
      </c>
      <c r="F148" s="224" t="s">
        <v>977</v>
      </c>
      <c r="G148" s="224"/>
      <c r="H148" s="224"/>
      <c r="I148" s="224"/>
      <c r="J148" s="143" t="s">
        <v>417</v>
      </c>
      <c r="K148" s="144">
        <v>33.857999999999997</v>
      </c>
      <c r="L148" s="225">
        <v>0</v>
      </c>
      <c r="M148" s="225"/>
      <c r="N148" s="225">
        <f>ROUND(L148*K148,2)</f>
        <v>0</v>
      </c>
      <c r="O148" s="225"/>
      <c r="P148" s="225"/>
      <c r="Q148" s="225"/>
      <c r="R148" s="145"/>
      <c r="T148" s="146" t="s">
        <v>5</v>
      </c>
      <c r="U148" s="43" t="s">
        <v>37</v>
      </c>
      <c r="V148" s="147">
        <v>0.126</v>
      </c>
      <c r="W148" s="147">
        <f>V148*K148</f>
        <v>4.266108</v>
      </c>
      <c r="X148" s="147">
        <v>4.6000000000000001E-4</v>
      </c>
      <c r="Y148" s="147">
        <f>X148*K148</f>
        <v>1.5574679999999999E-2</v>
      </c>
      <c r="Z148" s="147">
        <v>0</v>
      </c>
      <c r="AA148" s="148">
        <f>Z148*K148</f>
        <v>0</v>
      </c>
      <c r="AR148" s="21" t="s">
        <v>163</v>
      </c>
      <c r="AT148" s="21" t="s">
        <v>165</v>
      </c>
      <c r="AU148" s="21" t="s">
        <v>130</v>
      </c>
      <c r="AY148" s="21" t="s">
        <v>164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1" t="s">
        <v>80</v>
      </c>
      <c r="BK148" s="149">
        <f>ROUND(L148*K148,2)</f>
        <v>0</v>
      </c>
      <c r="BL148" s="21" t="s">
        <v>163</v>
      </c>
      <c r="BM148" s="21" t="s">
        <v>978</v>
      </c>
    </row>
    <row r="149" spans="2:65" s="10" customFormat="1" ht="16.5" customHeight="1">
      <c r="B149" s="154"/>
      <c r="C149" s="155"/>
      <c r="D149" s="155"/>
      <c r="E149" s="156" t="s">
        <v>5</v>
      </c>
      <c r="F149" s="257" t="s">
        <v>951</v>
      </c>
      <c r="G149" s="258"/>
      <c r="H149" s="258"/>
      <c r="I149" s="258"/>
      <c r="J149" s="155"/>
      <c r="K149" s="157">
        <v>33.857999999999997</v>
      </c>
      <c r="L149" s="155"/>
      <c r="M149" s="155"/>
      <c r="N149" s="155"/>
      <c r="O149" s="155"/>
      <c r="P149" s="155"/>
      <c r="Q149" s="155"/>
      <c r="R149" s="158"/>
      <c r="T149" s="159"/>
      <c r="U149" s="155"/>
      <c r="V149" s="155"/>
      <c r="W149" s="155"/>
      <c r="X149" s="155"/>
      <c r="Y149" s="155"/>
      <c r="Z149" s="155"/>
      <c r="AA149" s="160"/>
      <c r="AT149" s="161" t="s">
        <v>371</v>
      </c>
      <c r="AU149" s="161" t="s">
        <v>130</v>
      </c>
      <c r="AV149" s="10" t="s">
        <v>130</v>
      </c>
      <c r="AW149" s="10" t="s">
        <v>30</v>
      </c>
      <c r="AX149" s="10" t="s">
        <v>72</v>
      </c>
      <c r="AY149" s="161" t="s">
        <v>164</v>
      </c>
    </row>
    <row r="150" spans="2:65" s="11" customFormat="1" ht="16.5" customHeight="1">
      <c r="B150" s="162"/>
      <c r="C150" s="163"/>
      <c r="D150" s="163"/>
      <c r="E150" s="164" t="s">
        <v>5</v>
      </c>
      <c r="F150" s="255" t="s">
        <v>375</v>
      </c>
      <c r="G150" s="256"/>
      <c r="H150" s="256"/>
      <c r="I150" s="256"/>
      <c r="J150" s="163"/>
      <c r="K150" s="165">
        <v>33.857999999999997</v>
      </c>
      <c r="L150" s="163"/>
      <c r="M150" s="163"/>
      <c r="N150" s="163"/>
      <c r="O150" s="163"/>
      <c r="P150" s="163"/>
      <c r="Q150" s="163"/>
      <c r="R150" s="166"/>
      <c r="T150" s="167"/>
      <c r="U150" s="163"/>
      <c r="V150" s="163"/>
      <c r="W150" s="163"/>
      <c r="X150" s="163"/>
      <c r="Y150" s="163"/>
      <c r="Z150" s="163"/>
      <c r="AA150" s="168"/>
      <c r="AT150" s="169" t="s">
        <v>371</v>
      </c>
      <c r="AU150" s="169" t="s">
        <v>130</v>
      </c>
      <c r="AV150" s="11" t="s">
        <v>163</v>
      </c>
      <c r="AW150" s="11" t="s">
        <v>30</v>
      </c>
      <c r="AX150" s="11" t="s">
        <v>80</v>
      </c>
      <c r="AY150" s="169" t="s">
        <v>164</v>
      </c>
    </row>
    <row r="151" spans="2:65" s="1" customFormat="1" ht="25.5" customHeight="1">
      <c r="B151" s="140"/>
      <c r="C151" s="141" t="s">
        <v>216</v>
      </c>
      <c r="D151" s="141" t="s">
        <v>165</v>
      </c>
      <c r="E151" s="142" t="s">
        <v>979</v>
      </c>
      <c r="F151" s="224" t="s">
        <v>980</v>
      </c>
      <c r="G151" s="224"/>
      <c r="H151" s="224"/>
      <c r="I151" s="224"/>
      <c r="J151" s="143" t="s">
        <v>417</v>
      </c>
      <c r="K151" s="144">
        <v>33.857999999999997</v>
      </c>
      <c r="L151" s="225">
        <v>0</v>
      </c>
      <c r="M151" s="225"/>
      <c r="N151" s="225">
        <f>ROUND(L151*K151,2)</f>
        <v>0</v>
      </c>
      <c r="O151" s="225"/>
      <c r="P151" s="225"/>
      <c r="Q151" s="225"/>
      <c r="R151" s="145"/>
      <c r="T151" s="146" t="s">
        <v>5</v>
      </c>
      <c r="U151" s="43" t="s">
        <v>37</v>
      </c>
      <c r="V151" s="147">
        <v>3.7999999999999999E-2</v>
      </c>
      <c r="W151" s="147">
        <f>V151*K151</f>
        <v>1.2866039999999999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1" t="s">
        <v>163</v>
      </c>
      <c r="AT151" s="21" t="s">
        <v>165</v>
      </c>
      <c r="AU151" s="21" t="s">
        <v>130</v>
      </c>
      <c r="AY151" s="21" t="s">
        <v>164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1" t="s">
        <v>80</v>
      </c>
      <c r="BK151" s="149">
        <f>ROUND(L151*K151,2)</f>
        <v>0</v>
      </c>
      <c r="BL151" s="21" t="s">
        <v>163</v>
      </c>
      <c r="BM151" s="21" t="s">
        <v>981</v>
      </c>
    </row>
    <row r="152" spans="2:65" s="1" customFormat="1" ht="25.5" customHeight="1">
      <c r="B152" s="140"/>
      <c r="C152" s="141" t="s">
        <v>220</v>
      </c>
      <c r="D152" s="141" t="s">
        <v>165</v>
      </c>
      <c r="E152" s="142" t="s">
        <v>982</v>
      </c>
      <c r="F152" s="224" t="s">
        <v>983</v>
      </c>
      <c r="G152" s="224"/>
      <c r="H152" s="224"/>
      <c r="I152" s="224"/>
      <c r="J152" s="143" t="s">
        <v>417</v>
      </c>
      <c r="K152" s="144">
        <v>43.633000000000003</v>
      </c>
      <c r="L152" s="225">
        <v>0</v>
      </c>
      <c r="M152" s="225"/>
      <c r="N152" s="225">
        <f>ROUND(L152*K152,2)</f>
        <v>0</v>
      </c>
      <c r="O152" s="225"/>
      <c r="P152" s="225"/>
      <c r="Q152" s="225"/>
      <c r="R152" s="145"/>
      <c r="T152" s="146" t="s">
        <v>5</v>
      </c>
      <c r="U152" s="43" t="s">
        <v>37</v>
      </c>
      <c r="V152" s="147">
        <v>0.34499999999999997</v>
      </c>
      <c r="W152" s="147">
        <f>V152*K152</f>
        <v>15.053385</v>
      </c>
      <c r="X152" s="147">
        <v>0</v>
      </c>
      <c r="Y152" s="147">
        <f>X152*K152</f>
        <v>0</v>
      </c>
      <c r="Z152" s="147">
        <v>0</v>
      </c>
      <c r="AA152" s="148">
        <f>Z152*K152</f>
        <v>0</v>
      </c>
      <c r="AR152" s="21" t="s">
        <v>163</v>
      </c>
      <c r="AT152" s="21" t="s">
        <v>165</v>
      </c>
      <c r="AU152" s="21" t="s">
        <v>130</v>
      </c>
      <c r="AY152" s="21" t="s">
        <v>164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1" t="s">
        <v>80</v>
      </c>
      <c r="BK152" s="149">
        <f>ROUND(L152*K152,2)</f>
        <v>0</v>
      </c>
      <c r="BL152" s="21" t="s">
        <v>163</v>
      </c>
      <c r="BM152" s="21" t="s">
        <v>984</v>
      </c>
    </row>
    <row r="153" spans="2:65" s="10" customFormat="1" ht="16.5" customHeight="1">
      <c r="B153" s="154"/>
      <c r="C153" s="155"/>
      <c r="D153" s="155"/>
      <c r="E153" s="156" t="s">
        <v>5</v>
      </c>
      <c r="F153" s="257" t="s">
        <v>985</v>
      </c>
      <c r="G153" s="258"/>
      <c r="H153" s="258"/>
      <c r="I153" s="258"/>
      <c r="J153" s="155"/>
      <c r="K153" s="157">
        <v>43.633000000000003</v>
      </c>
      <c r="L153" s="155"/>
      <c r="M153" s="155"/>
      <c r="N153" s="155"/>
      <c r="O153" s="155"/>
      <c r="P153" s="155"/>
      <c r="Q153" s="155"/>
      <c r="R153" s="158"/>
      <c r="T153" s="159"/>
      <c r="U153" s="155"/>
      <c r="V153" s="155"/>
      <c r="W153" s="155"/>
      <c r="X153" s="155"/>
      <c r="Y153" s="155"/>
      <c r="Z153" s="155"/>
      <c r="AA153" s="160"/>
      <c r="AT153" s="161" t="s">
        <v>371</v>
      </c>
      <c r="AU153" s="161" t="s">
        <v>130</v>
      </c>
      <c r="AV153" s="10" t="s">
        <v>130</v>
      </c>
      <c r="AW153" s="10" t="s">
        <v>30</v>
      </c>
      <c r="AX153" s="10" t="s">
        <v>72</v>
      </c>
      <c r="AY153" s="161" t="s">
        <v>164</v>
      </c>
    </row>
    <row r="154" spans="2:65" s="11" customFormat="1" ht="16.5" customHeight="1">
      <c r="B154" s="162"/>
      <c r="C154" s="163"/>
      <c r="D154" s="163"/>
      <c r="E154" s="164" t="s">
        <v>5</v>
      </c>
      <c r="F154" s="255" t="s">
        <v>375</v>
      </c>
      <c r="G154" s="256"/>
      <c r="H154" s="256"/>
      <c r="I154" s="256"/>
      <c r="J154" s="163"/>
      <c r="K154" s="165">
        <v>43.633000000000003</v>
      </c>
      <c r="L154" s="163"/>
      <c r="M154" s="163"/>
      <c r="N154" s="163"/>
      <c r="O154" s="163"/>
      <c r="P154" s="163"/>
      <c r="Q154" s="163"/>
      <c r="R154" s="166"/>
      <c r="T154" s="167"/>
      <c r="U154" s="163"/>
      <c r="V154" s="163"/>
      <c r="W154" s="163"/>
      <c r="X154" s="163"/>
      <c r="Y154" s="163"/>
      <c r="Z154" s="163"/>
      <c r="AA154" s="168"/>
      <c r="AT154" s="169" t="s">
        <v>371</v>
      </c>
      <c r="AU154" s="169" t="s">
        <v>130</v>
      </c>
      <c r="AV154" s="11" t="s">
        <v>163</v>
      </c>
      <c r="AW154" s="11" t="s">
        <v>30</v>
      </c>
      <c r="AX154" s="11" t="s">
        <v>80</v>
      </c>
      <c r="AY154" s="169" t="s">
        <v>164</v>
      </c>
    </row>
    <row r="155" spans="2:65" s="1" customFormat="1" ht="25.5" customHeight="1">
      <c r="B155" s="140"/>
      <c r="C155" s="141" t="s">
        <v>11</v>
      </c>
      <c r="D155" s="141" t="s">
        <v>165</v>
      </c>
      <c r="E155" s="142" t="s">
        <v>808</v>
      </c>
      <c r="F155" s="224" t="s">
        <v>809</v>
      </c>
      <c r="G155" s="224"/>
      <c r="H155" s="224"/>
      <c r="I155" s="224"/>
      <c r="J155" s="143" t="s">
        <v>417</v>
      </c>
      <c r="K155" s="144">
        <v>30.885000000000002</v>
      </c>
      <c r="L155" s="225">
        <v>0</v>
      </c>
      <c r="M155" s="225"/>
      <c r="N155" s="225">
        <f>ROUND(L155*K155,2)</f>
        <v>0</v>
      </c>
      <c r="O155" s="225"/>
      <c r="P155" s="225"/>
      <c r="Q155" s="225"/>
      <c r="R155" s="145"/>
      <c r="T155" s="146" t="s">
        <v>5</v>
      </c>
      <c r="U155" s="43" t="s">
        <v>37</v>
      </c>
      <c r="V155" s="147">
        <v>4.3999999999999997E-2</v>
      </c>
      <c r="W155" s="147">
        <f>V155*K155</f>
        <v>1.35894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21" t="s">
        <v>163</v>
      </c>
      <c r="AT155" s="21" t="s">
        <v>165</v>
      </c>
      <c r="AU155" s="21" t="s">
        <v>130</v>
      </c>
      <c r="AY155" s="21" t="s">
        <v>164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1" t="s">
        <v>80</v>
      </c>
      <c r="BK155" s="149">
        <f>ROUND(L155*K155,2)</f>
        <v>0</v>
      </c>
      <c r="BL155" s="21" t="s">
        <v>163</v>
      </c>
      <c r="BM155" s="21" t="s">
        <v>986</v>
      </c>
    </row>
    <row r="156" spans="2:65" s="10" customFormat="1" ht="16.5" customHeight="1">
      <c r="B156" s="154"/>
      <c r="C156" s="155"/>
      <c r="D156" s="155"/>
      <c r="E156" s="156" t="s">
        <v>5</v>
      </c>
      <c r="F156" s="257" t="s">
        <v>987</v>
      </c>
      <c r="G156" s="258"/>
      <c r="H156" s="258"/>
      <c r="I156" s="258"/>
      <c r="J156" s="155"/>
      <c r="K156" s="157">
        <v>30.885000000000002</v>
      </c>
      <c r="L156" s="155"/>
      <c r="M156" s="155"/>
      <c r="N156" s="155"/>
      <c r="O156" s="155"/>
      <c r="P156" s="155"/>
      <c r="Q156" s="155"/>
      <c r="R156" s="158"/>
      <c r="T156" s="159"/>
      <c r="U156" s="155"/>
      <c r="V156" s="155"/>
      <c r="W156" s="155"/>
      <c r="X156" s="155"/>
      <c r="Y156" s="155"/>
      <c r="Z156" s="155"/>
      <c r="AA156" s="160"/>
      <c r="AT156" s="161" t="s">
        <v>371</v>
      </c>
      <c r="AU156" s="161" t="s">
        <v>130</v>
      </c>
      <c r="AV156" s="10" t="s">
        <v>130</v>
      </c>
      <c r="AW156" s="10" t="s">
        <v>30</v>
      </c>
      <c r="AX156" s="10" t="s">
        <v>72</v>
      </c>
      <c r="AY156" s="161" t="s">
        <v>164</v>
      </c>
    </row>
    <row r="157" spans="2:65" s="11" customFormat="1" ht="16.5" customHeight="1">
      <c r="B157" s="162"/>
      <c r="C157" s="163"/>
      <c r="D157" s="163"/>
      <c r="E157" s="164" t="s">
        <v>5</v>
      </c>
      <c r="F157" s="255" t="s">
        <v>375</v>
      </c>
      <c r="G157" s="256"/>
      <c r="H157" s="256"/>
      <c r="I157" s="256"/>
      <c r="J157" s="163"/>
      <c r="K157" s="165">
        <v>30.885000000000002</v>
      </c>
      <c r="L157" s="163"/>
      <c r="M157" s="163"/>
      <c r="N157" s="163"/>
      <c r="O157" s="163"/>
      <c r="P157" s="163"/>
      <c r="Q157" s="163"/>
      <c r="R157" s="166"/>
      <c r="T157" s="167"/>
      <c r="U157" s="163"/>
      <c r="V157" s="163"/>
      <c r="W157" s="163"/>
      <c r="X157" s="163"/>
      <c r="Y157" s="163"/>
      <c r="Z157" s="163"/>
      <c r="AA157" s="168"/>
      <c r="AT157" s="169" t="s">
        <v>371</v>
      </c>
      <c r="AU157" s="169" t="s">
        <v>130</v>
      </c>
      <c r="AV157" s="11" t="s">
        <v>163</v>
      </c>
      <c r="AW157" s="11" t="s">
        <v>30</v>
      </c>
      <c r="AX157" s="11" t="s">
        <v>80</v>
      </c>
      <c r="AY157" s="169" t="s">
        <v>164</v>
      </c>
    </row>
    <row r="158" spans="2:65" s="1" customFormat="1" ht="25.5" customHeight="1">
      <c r="B158" s="140"/>
      <c r="C158" s="141" t="s">
        <v>227</v>
      </c>
      <c r="D158" s="141" t="s">
        <v>165</v>
      </c>
      <c r="E158" s="142" t="s">
        <v>812</v>
      </c>
      <c r="F158" s="224" t="s">
        <v>813</v>
      </c>
      <c r="G158" s="224"/>
      <c r="H158" s="224"/>
      <c r="I158" s="224"/>
      <c r="J158" s="143" t="s">
        <v>417</v>
      </c>
      <c r="K158" s="144">
        <v>43.633000000000003</v>
      </c>
      <c r="L158" s="225">
        <v>0</v>
      </c>
      <c r="M158" s="225"/>
      <c r="N158" s="225">
        <f>ROUND(L158*K158,2)</f>
        <v>0</v>
      </c>
      <c r="O158" s="225"/>
      <c r="P158" s="225"/>
      <c r="Q158" s="225"/>
      <c r="R158" s="145"/>
      <c r="T158" s="146" t="s">
        <v>5</v>
      </c>
      <c r="U158" s="43" t="s">
        <v>37</v>
      </c>
      <c r="V158" s="147">
        <v>8.3000000000000004E-2</v>
      </c>
      <c r="W158" s="147">
        <f>V158*K158</f>
        <v>3.6215390000000003</v>
      </c>
      <c r="X158" s="147">
        <v>0</v>
      </c>
      <c r="Y158" s="147">
        <f>X158*K158</f>
        <v>0</v>
      </c>
      <c r="Z158" s="147">
        <v>0</v>
      </c>
      <c r="AA158" s="148">
        <f>Z158*K158</f>
        <v>0</v>
      </c>
      <c r="AR158" s="21" t="s">
        <v>163</v>
      </c>
      <c r="AT158" s="21" t="s">
        <v>165</v>
      </c>
      <c r="AU158" s="21" t="s">
        <v>130</v>
      </c>
      <c r="AY158" s="21" t="s">
        <v>164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1" t="s">
        <v>80</v>
      </c>
      <c r="BK158" s="149">
        <f>ROUND(L158*K158,2)</f>
        <v>0</v>
      </c>
      <c r="BL158" s="21" t="s">
        <v>163</v>
      </c>
      <c r="BM158" s="21" t="s">
        <v>988</v>
      </c>
    </row>
    <row r="159" spans="2:65" s="10" customFormat="1" ht="16.5" customHeight="1">
      <c r="B159" s="154"/>
      <c r="C159" s="155"/>
      <c r="D159" s="155"/>
      <c r="E159" s="156" t="s">
        <v>5</v>
      </c>
      <c r="F159" s="257" t="s">
        <v>985</v>
      </c>
      <c r="G159" s="258"/>
      <c r="H159" s="258"/>
      <c r="I159" s="258"/>
      <c r="J159" s="155"/>
      <c r="K159" s="157">
        <v>43.633000000000003</v>
      </c>
      <c r="L159" s="155"/>
      <c r="M159" s="155"/>
      <c r="N159" s="155"/>
      <c r="O159" s="155"/>
      <c r="P159" s="155"/>
      <c r="Q159" s="155"/>
      <c r="R159" s="158"/>
      <c r="T159" s="159"/>
      <c r="U159" s="155"/>
      <c r="V159" s="155"/>
      <c r="W159" s="155"/>
      <c r="X159" s="155"/>
      <c r="Y159" s="155"/>
      <c r="Z159" s="155"/>
      <c r="AA159" s="160"/>
      <c r="AT159" s="161" t="s">
        <v>371</v>
      </c>
      <c r="AU159" s="161" t="s">
        <v>130</v>
      </c>
      <c r="AV159" s="10" t="s">
        <v>130</v>
      </c>
      <c r="AW159" s="10" t="s">
        <v>30</v>
      </c>
      <c r="AX159" s="10" t="s">
        <v>72</v>
      </c>
      <c r="AY159" s="161" t="s">
        <v>164</v>
      </c>
    </row>
    <row r="160" spans="2:65" s="11" customFormat="1" ht="16.5" customHeight="1">
      <c r="B160" s="162"/>
      <c r="C160" s="163"/>
      <c r="D160" s="163"/>
      <c r="E160" s="164" t="s">
        <v>5</v>
      </c>
      <c r="F160" s="255" t="s">
        <v>375</v>
      </c>
      <c r="G160" s="256"/>
      <c r="H160" s="256"/>
      <c r="I160" s="256"/>
      <c r="J160" s="163"/>
      <c r="K160" s="165">
        <v>43.633000000000003</v>
      </c>
      <c r="L160" s="163"/>
      <c r="M160" s="163"/>
      <c r="N160" s="163"/>
      <c r="O160" s="163"/>
      <c r="P160" s="163"/>
      <c r="Q160" s="163"/>
      <c r="R160" s="166"/>
      <c r="T160" s="167"/>
      <c r="U160" s="163"/>
      <c r="V160" s="163"/>
      <c r="W160" s="163"/>
      <c r="X160" s="163"/>
      <c r="Y160" s="163"/>
      <c r="Z160" s="163"/>
      <c r="AA160" s="168"/>
      <c r="AT160" s="169" t="s">
        <v>371</v>
      </c>
      <c r="AU160" s="169" t="s">
        <v>130</v>
      </c>
      <c r="AV160" s="11" t="s">
        <v>163</v>
      </c>
      <c r="AW160" s="11" t="s">
        <v>30</v>
      </c>
      <c r="AX160" s="11" t="s">
        <v>80</v>
      </c>
      <c r="AY160" s="169" t="s">
        <v>164</v>
      </c>
    </row>
    <row r="161" spans="2:65" s="1" customFormat="1" ht="25.5" customHeight="1">
      <c r="B161" s="140"/>
      <c r="C161" s="141" t="s">
        <v>231</v>
      </c>
      <c r="D161" s="141" t="s">
        <v>165</v>
      </c>
      <c r="E161" s="142" t="s">
        <v>989</v>
      </c>
      <c r="F161" s="224" t="s">
        <v>990</v>
      </c>
      <c r="G161" s="224"/>
      <c r="H161" s="224"/>
      <c r="I161" s="224"/>
      <c r="J161" s="143" t="s">
        <v>417</v>
      </c>
      <c r="K161" s="144">
        <v>2.4</v>
      </c>
      <c r="L161" s="225">
        <v>0</v>
      </c>
      <c r="M161" s="225"/>
      <c r="N161" s="225">
        <f>ROUND(L161*K161,2)</f>
        <v>0</v>
      </c>
      <c r="O161" s="225"/>
      <c r="P161" s="225"/>
      <c r="Q161" s="225"/>
      <c r="R161" s="145"/>
      <c r="T161" s="146" t="s">
        <v>5</v>
      </c>
      <c r="U161" s="43" t="s">
        <v>37</v>
      </c>
      <c r="V161" s="147">
        <v>0.106</v>
      </c>
      <c r="W161" s="147">
        <f>V161*K161</f>
        <v>0.25439999999999996</v>
      </c>
      <c r="X161" s="147">
        <v>0</v>
      </c>
      <c r="Y161" s="147">
        <f>X161*K161</f>
        <v>0</v>
      </c>
      <c r="Z161" s="147">
        <v>0</v>
      </c>
      <c r="AA161" s="148">
        <f>Z161*K161</f>
        <v>0</v>
      </c>
      <c r="AR161" s="21" t="s">
        <v>163</v>
      </c>
      <c r="AT161" s="21" t="s">
        <v>165</v>
      </c>
      <c r="AU161" s="21" t="s">
        <v>130</v>
      </c>
      <c r="AY161" s="21" t="s">
        <v>164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1" t="s">
        <v>80</v>
      </c>
      <c r="BK161" s="149">
        <f>ROUND(L161*K161,2)</f>
        <v>0</v>
      </c>
      <c r="BL161" s="21" t="s">
        <v>163</v>
      </c>
      <c r="BM161" s="21" t="s">
        <v>991</v>
      </c>
    </row>
    <row r="162" spans="2:65" s="10" customFormat="1" ht="16.5" customHeight="1">
      <c r="B162" s="154"/>
      <c r="C162" s="155"/>
      <c r="D162" s="155"/>
      <c r="E162" s="156" t="s">
        <v>5</v>
      </c>
      <c r="F162" s="257" t="s">
        <v>946</v>
      </c>
      <c r="G162" s="258"/>
      <c r="H162" s="258"/>
      <c r="I162" s="258"/>
      <c r="J162" s="155"/>
      <c r="K162" s="157">
        <v>2.4</v>
      </c>
      <c r="L162" s="155"/>
      <c r="M162" s="155"/>
      <c r="N162" s="155"/>
      <c r="O162" s="155"/>
      <c r="P162" s="155"/>
      <c r="Q162" s="155"/>
      <c r="R162" s="158"/>
      <c r="T162" s="159"/>
      <c r="U162" s="155"/>
      <c r="V162" s="155"/>
      <c r="W162" s="155"/>
      <c r="X162" s="155"/>
      <c r="Y162" s="155"/>
      <c r="Z162" s="155"/>
      <c r="AA162" s="160"/>
      <c r="AT162" s="161" t="s">
        <v>371</v>
      </c>
      <c r="AU162" s="161" t="s">
        <v>130</v>
      </c>
      <c r="AV162" s="10" t="s">
        <v>130</v>
      </c>
      <c r="AW162" s="10" t="s">
        <v>30</v>
      </c>
      <c r="AX162" s="10" t="s">
        <v>72</v>
      </c>
      <c r="AY162" s="161" t="s">
        <v>164</v>
      </c>
    </row>
    <row r="163" spans="2:65" s="11" customFormat="1" ht="16.5" customHeight="1">
      <c r="B163" s="162"/>
      <c r="C163" s="163"/>
      <c r="D163" s="163"/>
      <c r="E163" s="164" t="s">
        <v>5</v>
      </c>
      <c r="F163" s="255" t="s">
        <v>375</v>
      </c>
      <c r="G163" s="256"/>
      <c r="H163" s="256"/>
      <c r="I163" s="256"/>
      <c r="J163" s="163"/>
      <c r="K163" s="165">
        <v>2.4</v>
      </c>
      <c r="L163" s="163"/>
      <c r="M163" s="163"/>
      <c r="N163" s="163"/>
      <c r="O163" s="163"/>
      <c r="P163" s="163"/>
      <c r="Q163" s="163"/>
      <c r="R163" s="166"/>
      <c r="T163" s="167"/>
      <c r="U163" s="163"/>
      <c r="V163" s="163"/>
      <c r="W163" s="163"/>
      <c r="X163" s="163"/>
      <c r="Y163" s="163"/>
      <c r="Z163" s="163"/>
      <c r="AA163" s="168"/>
      <c r="AT163" s="169" t="s">
        <v>371</v>
      </c>
      <c r="AU163" s="169" t="s">
        <v>130</v>
      </c>
      <c r="AV163" s="11" t="s">
        <v>163</v>
      </c>
      <c r="AW163" s="11" t="s">
        <v>30</v>
      </c>
      <c r="AX163" s="11" t="s">
        <v>80</v>
      </c>
      <c r="AY163" s="169" t="s">
        <v>164</v>
      </c>
    </row>
    <row r="164" spans="2:65" s="1" customFormat="1" ht="25.5" customHeight="1">
      <c r="B164" s="140"/>
      <c r="C164" s="141" t="s">
        <v>235</v>
      </c>
      <c r="D164" s="141" t="s">
        <v>165</v>
      </c>
      <c r="E164" s="142" t="s">
        <v>816</v>
      </c>
      <c r="F164" s="224" t="s">
        <v>817</v>
      </c>
      <c r="G164" s="224"/>
      <c r="H164" s="224"/>
      <c r="I164" s="224"/>
      <c r="J164" s="143" t="s">
        <v>417</v>
      </c>
      <c r="K164" s="144">
        <v>30.885000000000002</v>
      </c>
      <c r="L164" s="225">
        <v>0</v>
      </c>
      <c r="M164" s="225"/>
      <c r="N164" s="225">
        <f>ROUND(L164*K164,2)</f>
        <v>0</v>
      </c>
      <c r="O164" s="225"/>
      <c r="P164" s="225"/>
      <c r="Q164" s="225"/>
      <c r="R164" s="145"/>
      <c r="T164" s="146" t="s">
        <v>5</v>
      </c>
      <c r="U164" s="43" t="s">
        <v>37</v>
      </c>
      <c r="V164" s="147">
        <v>0.65200000000000002</v>
      </c>
      <c r="W164" s="147">
        <f>V164*K164</f>
        <v>20.137020000000003</v>
      </c>
      <c r="X164" s="147">
        <v>0</v>
      </c>
      <c r="Y164" s="147">
        <f>X164*K164</f>
        <v>0</v>
      </c>
      <c r="Z164" s="147">
        <v>0</v>
      </c>
      <c r="AA164" s="148">
        <f>Z164*K164</f>
        <v>0</v>
      </c>
      <c r="AR164" s="21" t="s">
        <v>163</v>
      </c>
      <c r="AT164" s="21" t="s">
        <v>165</v>
      </c>
      <c r="AU164" s="21" t="s">
        <v>130</v>
      </c>
      <c r="AY164" s="21" t="s">
        <v>164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1" t="s">
        <v>80</v>
      </c>
      <c r="BK164" s="149">
        <f>ROUND(L164*K164,2)</f>
        <v>0</v>
      </c>
      <c r="BL164" s="21" t="s">
        <v>163</v>
      </c>
      <c r="BM164" s="21" t="s">
        <v>992</v>
      </c>
    </row>
    <row r="165" spans="2:65" s="10" customFormat="1" ht="16.5" customHeight="1">
      <c r="B165" s="154"/>
      <c r="C165" s="155"/>
      <c r="D165" s="155"/>
      <c r="E165" s="156" t="s">
        <v>5</v>
      </c>
      <c r="F165" s="257" t="s">
        <v>987</v>
      </c>
      <c r="G165" s="258"/>
      <c r="H165" s="258"/>
      <c r="I165" s="258"/>
      <c r="J165" s="155"/>
      <c r="K165" s="157">
        <v>30.885000000000002</v>
      </c>
      <c r="L165" s="155"/>
      <c r="M165" s="155"/>
      <c r="N165" s="155"/>
      <c r="O165" s="155"/>
      <c r="P165" s="155"/>
      <c r="Q165" s="155"/>
      <c r="R165" s="158"/>
      <c r="T165" s="159"/>
      <c r="U165" s="155"/>
      <c r="V165" s="155"/>
      <c r="W165" s="155"/>
      <c r="X165" s="155"/>
      <c r="Y165" s="155"/>
      <c r="Z165" s="155"/>
      <c r="AA165" s="160"/>
      <c r="AT165" s="161" t="s">
        <v>371</v>
      </c>
      <c r="AU165" s="161" t="s">
        <v>130</v>
      </c>
      <c r="AV165" s="10" t="s">
        <v>130</v>
      </c>
      <c r="AW165" s="10" t="s">
        <v>30</v>
      </c>
      <c r="AX165" s="10" t="s">
        <v>72</v>
      </c>
      <c r="AY165" s="161" t="s">
        <v>164</v>
      </c>
    </row>
    <row r="166" spans="2:65" s="11" customFormat="1" ht="16.5" customHeight="1">
      <c r="B166" s="162"/>
      <c r="C166" s="163"/>
      <c r="D166" s="163"/>
      <c r="E166" s="164" t="s">
        <v>5</v>
      </c>
      <c r="F166" s="255" t="s">
        <v>375</v>
      </c>
      <c r="G166" s="256"/>
      <c r="H166" s="256"/>
      <c r="I166" s="256"/>
      <c r="J166" s="163"/>
      <c r="K166" s="165">
        <v>30.885000000000002</v>
      </c>
      <c r="L166" s="163"/>
      <c r="M166" s="163"/>
      <c r="N166" s="163"/>
      <c r="O166" s="163"/>
      <c r="P166" s="163"/>
      <c r="Q166" s="163"/>
      <c r="R166" s="166"/>
      <c r="T166" s="167"/>
      <c r="U166" s="163"/>
      <c r="V166" s="163"/>
      <c r="W166" s="163"/>
      <c r="X166" s="163"/>
      <c r="Y166" s="163"/>
      <c r="Z166" s="163"/>
      <c r="AA166" s="168"/>
      <c r="AT166" s="169" t="s">
        <v>371</v>
      </c>
      <c r="AU166" s="169" t="s">
        <v>130</v>
      </c>
      <c r="AV166" s="11" t="s">
        <v>163</v>
      </c>
      <c r="AW166" s="11" t="s">
        <v>30</v>
      </c>
      <c r="AX166" s="11" t="s">
        <v>80</v>
      </c>
      <c r="AY166" s="169" t="s">
        <v>164</v>
      </c>
    </row>
    <row r="167" spans="2:65" s="1" customFormat="1" ht="25.5" customHeight="1">
      <c r="B167" s="140"/>
      <c r="C167" s="141" t="s">
        <v>239</v>
      </c>
      <c r="D167" s="141" t="s">
        <v>165</v>
      </c>
      <c r="E167" s="142" t="s">
        <v>819</v>
      </c>
      <c r="F167" s="224" t="s">
        <v>820</v>
      </c>
      <c r="G167" s="224"/>
      <c r="H167" s="224"/>
      <c r="I167" s="224"/>
      <c r="J167" s="143" t="s">
        <v>511</v>
      </c>
      <c r="K167" s="144">
        <v>75.572999999999993</v>
      </c>
      <c r="L167" s="225">
        <v>0</v>
      </c>
      <c r="M167" s="225"/>
      <c r="N167" s="225">
        <f>ROUND(L167*K167,2)</f>
        <v>0</v>
      </c>
      <c r="O167" s="225"/>
      <c r="P167" s="225"/>
      <c r="Q167" s="225"/>
      <c r="R167" s="145"/>
      <c r="T167" s="146" t="s">
        <v>5</v>
      </c>
      <c r="U167" s="43" t="s">
        <v>37</v>
      </c>
      <c r="V167" s="147">
        <v>0</v>
      </c>
      <c r="W167" s="147">
        <f>V167*K167</f>
        <v>0</v>
      </c>
      <c r="X167" s="147">
        <v>0</v>
      </c>
      <c r="Y167" s="147">
        <f>X167*K167</f>
        <v>0</v>
      </c>
      <c r="Z167" s="147">
        <v>0</v>
      </c>
      <c r="AA167" s="148">
        <f>Z167*K167</f>
        <v>0</v>
      </c>
      <c r="AR167" s="21" t="s">
        <v>163</v>
      </c>
      <c r="AT167" s="21" t="s">
        <v>165</v>
      </c>
      <c r="AU167" s="21" t="s">
        <v>130</v>
      </c>
      <c r="AY167" s="21" t="s">
        <v>164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1" t="s">
        <v>80</v>
      </c>
      <c r="BK167" s="149">
        <f>ROUND(L167*K167,2)</f>
        <v>0</v>
      </c>
      <c r="BL167" s="21" t="s">
        <v>163</v>
      </c>
      <c r="BM167" s="21" t="s">
        <v>993</v>
      </c>
    </row>
    <row r="168" spans="2:65" s="10" customFormat="1" ht="16.5" customHeight="1">
      <c r="B168" s="154"/>
      <c r="C168" s="155"/>
      <c r="D168" s="155"/>
      <c r="E168" s="156" t="s">
        <v>5</v>
      </c>
      <c r="F168" s="257" t="s">
        <v>994</v>
      </c>
      <c r="G168" s="258"/>
      <c r="H168" s="258"/>
      <c r="I168" s="258"/>
      <c r="J168" s="155"/>
      <c r="K168" s="157">
        <v>75.572999999999993</v>
      </c>
      <c r="L168" s="155"/>
      <c r="M168" s="155"/>
      <c r="N168" s="155"/>
      <c r="O168" s="155"/>
      <c r="P168" s="155"/>
      <c r="Q168" s="155"/>
      <c r="R168" s="158"/>
      <c r="T168" s="159"/>
      <c r="U168" s="155"/>
      <c r="V168" s="155"/>
      <c r="W168" s="155"/>
      <c r="X168" s="155"/>
      <c r="Y168" s="155"/>
      <c r="Z168" s="155"/>
      <c r="AA168" s="160"/>
      <c r="AT168" s="161" t="s">
        <v>371</v>
      </c>
      <c r="AU168" s="161" t="s">
        <v>130</v>
      </c>
      <c r="AV168" s="10" t="s">
        <v>130</v>
      </c>
      <c r="AW168" s="10" t="s">
        <v>30</v>
      </c>
      <c r="AX168" s="10" t="s">
        <v>72</v>
      </c>
      <c r="AY168" s="161" t="s">
        <v>164</v>
      </c>
    </row>
    <row r="169" spans="2:65" s="11" customFormat="1" ht="16.5" customHeight="1">
      <c r="B169" s="162"/>
      <c r="C169" s="163"/>
      <c r="D169" s="163"/>
      <c r="E169" s="164" t="s">
        <v>5</v>
      </c>
      <c r="F169" s="255" t="s">
        <v>375</v>
      </c>
      <c r="G169" s="256"/>
      <c r="H169" s="256"/>
      <c r="I169" s="256"/>
      <c r="J169" s="163"/>
      <c r="K169" s="165">
        <v>75.572999999999993</v>
      </c>
      <c r="L169" s="163"/>
      <c r="M169" s="163"/>
      <c r="N169" s="163"/>
      <c r="O169" s="163"/>
      <c r="P169" s="163"/>
      <c r="Q169" s="163"/>
      <c r="R169" s="166"/>
      <c r="T169" s="167"/>
      <c r="U169" s="163"/>
      <c r="V169" s="163"/>
      <c r="W169" s="163"/>
      <c r="X169" s="163"/>
      <c r="Y169" s="163"/>
      <c r="Z169" s="163"/>
      <c r="AA169" s="168"/>
      <c r="AT169" s="169" t="s">
        <v>371</v>
      </c>
      <c r="AU169" s="169" t="s">
        <v>130</v>
      </c>
      <c r="AV169" s="11" t="s">
        <v>163</v>
      </c>
      <c r="AW169" s="11" t="s">
        <v>30</v>
      </c>
      <c r="AX169" s="11" t="s">
        <v>80</v>
      </c>
      <c r="AY169" s="169" t="s">
        <v>164</v>
      </c>
    </row>
    <row r="170" spans="2:65" s="1" customFormat="1" ht="25.5" customHeight="1">
      <c r="B170" s="140"/>
      <c r="C170" s="141" t="s">
        <v>243</v>
      </c>
      <c r="D170" s="141" t="s">
        <v>165</v>
      </c>
      <c r="E170" s="142" t="s">
        <v>823</v>
      </c>
      <c r="F170" s="224" t="s">
        <v>824</v>
      </c>
      <c r="G170" s="224"/>
      <c r="H170" s="224"/>
      <c r="I170" s="224"/>
      <c r="J170" s="143" t="s">
        <v>417</v>
      </c>
      <c r="K170" s="144">
        <v>30.885000000000002</v>
      </c>
      <c r="L170" s="225">
        <v>0</v>
      </c>
      <c r="M170" s="225"/>
      <c r="N170" s="225">
        <f>ROUND(L170*K170,2)</f>
        <v>0</v>
      </c>
      <c r="O170" s="225"/>
      <c r="P170" s="225"/>
      <c r="Q170" s="225"/>
      <c r="R170" s="145"/>
      <c r="T170" s="146" t="s">
        <v>5</v>
      </c>
      <c r="U170" s="43" t="s">
        <v>37</v>
      </c>
      <c r="V170" s="147">
        <v>0.29899999999999999</v>
      </c>
      <c r="W170" s="147">
        <f>V170*K170</f>
        <v>9.2346149999999998</v>
      </c>
      <c r="X170" s="147">
        <v>0</v>
      </c>
      <c r="Y170" s="147">
        <f>X170*K170</f>
        <v>0</v>
      </c>
      <c r="Z170" s="147">
        <v>0</v>
      </c>
      <c r="AA170" s="148">
        <f>Z170*K170</f>
        <v>0</v>
      </c>
      <c r="AR170" s="21" t="s">
        <v>163</v>
      </c>
      <c r="AT170" s="21" t="s">
        <v>165</v>
      </c>
      <c r="AU170" s="21" t="s">
        <v>130</v>
      </c>
      <c r="AY170" s="21" t="s">
        <v>164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1" t="s">
        <v>80</v>
      </c>
      <c r="BK170" s="149">
        <f>ROUND(L170*K170,2)</f>
        <v>0</v>
      </c>
      <c r="BL170" s="21" t="s">
        <v>163</v>
      </c>
      <c r="BM170" s="21" t="s">
        <v>995</v>
      </c>
    </row>
    <row r="171" spans="2:65" s="10" customFormat="1" ht="16.5" customHeight="1">
      <c r="B171" s="154"/>
      <c r="C171" s="155"/>
      <c r="D171" s="155"/>
      <c r="E171" s="156" t="s">
        <v>5</v>
      </c>
      <c r="F171" s="257" t="s">
        <v>996</v>
      </c>
      <c r="G171" s="258"/>
      <c r="H171" s="258"/>
      <c r="I171" s="258"/>
      <c r="J171" s="155"/>
      <c r="K171" s="157">
        <v>43.633000000000003</v>
      </c>
      <c r="L171" s="155"/>
      <c r="M171" s="155"/>
      <c r="N171" s="155"/>
      <c r="O171" s="155"/>
      <c r="P171" s="155"/>
      <c r="Q171" s="155"/>
      <c r="R171" s="158"/>
      <c r="T171" s="159"/>
      <c r="U171" s="155"/>
      <c r="V171" s="155"/>
      <c r="W171" s="155"/>
      <c r="X171" s="155"/>
      <c r="Y171" s="155"/>
      <c r="Z171" s="155"/>
      <c r="AA171" s="160"/>
      <c r="AT171" s="161" t="s">
        <v>371</v>
      </c>
      <c r="AU171" s="161" t="s">
        <v>130</v>
      </c>
      <c r="AV171" s="10" t="s">
        <v>130</v>
      </c>
      <c r="AW171" s="10" t="s">
        <v>30</v>
      </c>
      <c r="AX171" s="10" t="s">
        <v>72</v>
      </c>
      <c r="AY171" s="161" t="s">
        <v>164</v>
      </c>
    </row>
    <row r="172" spans="2:65" s="10" customFormat="1" ht="38.25" customHeight="1">
      <c r="B172" s="154"/>
      <c r="C172" s="155"/>
      <c r="D172" s="155"/>
      <c r="E172" s="156" t="s">
        <v>5</v>
      </c>
      <c r="F172" s="253" t="s">
        <v>997</v>
      </c>
      <c r="G172" s="254"/>
      <c r="H172" s="254"/>
      <c r="I172" s="254"/>
      <c r="J172" s="155"/>
      <c r="K172" s="157">
        <v>-12.747999999999999</v>
      </c>
      <c r="L172" s="155"/>
      <c r="M172" s="155"/>
      <c r="N172" s="155"/>
      <c r="O172" s="155"/>
      <c r="P172" s="155"/>
      <c r="Q172" s="155"/>
      <c r="R172" s="158"/>
      <c r="T172" s="159"/>
      <c r="U172" s="155"/>
      <c r="V172" s="155"/>
      <c r="W172" s="155"/>
      <c r="X172" s="155"/>
      <c r="Y172" s="155"/>
      <c r="Z172" s="155"/>
      <c r="AA172" s="160"/>
      <c r="AT172" s="161" t="s">
        <v>371</v>
      </c>
      <c r="AU172" s="161" t="s">
        <v>130</v>
      </c>
      <c r="AV172" s="10" t="s">
        <v>130</v>
      </c>
      <c r="AW172" s="10" t="s">
        <v>30</v>
      </c>
      <c r="AX172" s="10" t="s">
        <v>72</v>
      </c>
      <c r="AY172" s="161" t="s">
        <v>164</v>
      </c>
    </row>
    <row r="173" spans="2:65" s="11" customFormat="1" ht="16.5" customHeight="1">
      <c r="B173" s="162"/>
      <c r="C173" s="163"/>
      <c r="D173" s="163"/>
      <c r="E173" s="164" t="s">
        <v>5</v>
      </c>
      <c r="F173" s="255" t="s">
        <v>375</v>
      </c>
      <c r="G173" s="256"/>
      <c r="H173" s="256"/>
      <c r="I173" s="256"/>
      <c r="J173" s="163"/>
      <c r="K173" s="165">
        <v>30.885000000000002</v>
      </c>
      <c r="L173" s="163"/>
      <c r="M173" s="163"/>
      <c r="N173" s="163"/>
      <c r="O173" s="163"/>
      <c r="P173" s="163"/>
      <c r="Q173" s="163"/>
      <c r="R173" s="166"/>
      <c r="T173" s="167"/>
      <c r="U173" s="163"/>
      <c r="V173" s="163"/>
      <c r="W173" s="163"/>
      <c r="X173" s="163"/>
      <c r="Y173" s="163"/>
      <c r="Z173" s="163"/>
      <c r="AA173" s="168"/>
      <c r="AT173" s="169" t="s">
        <v>371</v>
      </c>
      <c r="AU173" s="169" t="s">
        <v>130</v>
      </c>
      <c r="AV173" s="11" t="s">
        <v>163</v>
      </c>
      <c r="AW173" s="11" t="s">
        <v>30</v>
      </c>
      <c r="AX173" s="11" t="s">
        <v>80</v>
      </c>
      <c r="AY173" s="169" t="s">
        <v>164</v>
      </c>
    </row>
    <row r="174" spans="2:65" s="1" customFormat="1" ht="16.5" customHeight="1">
      <c r="B174" s="140"/>
      <c r="C174" s="170" t="s">
        <v>10</v>
      </c>
      <c r="D174" s="170" t="s">
        <v>508</v>
      </c>
      <c r="E174" s="171" t="s">
        <v>828</v>
      </c>
      <c r="F174" s="263" t="s">
        <v>829</v>
      </c>
      <c r="G174" s="263"/>
      <c r="H174" s="263"/>
      <c r="I174" s="263"/>
      <c r="J174" s="172" t="s">
        <v>511</v>
      </c>
      <c r="K174" s="173">
        <v>63.441000000000003</v>
      </c>
      <c r="L174" s="264">
        <v>0</v>
      </c>
      <c r="M174" s="264"/>
      <c r="N174" s="264">
        <f>ROUND(L174*K174,2)</f>
        <v>0</v>
      </c>
      <c r="O174" s="225"/>
      <c r="P174" s="225"/>
      <c r="Q174" s="225"/>
      <c r="R174" s="145"/>
      <c r="T174" s="146" t="s">
        <v>5</v>
      </c>
      <c r="U174" s="43" t="s">
        <v>37</v>
      </c>
      <c r="V174" s="147">
        <v>0</v>
      </c>
      <c r="W174" s="147">
        <f>V174*K174</f>
        <v>0</v>
      </c>
      <c r="X174" s="147">
        <v>0</v>
      </c>
      <c r="Y174" s="147">
        <f>X174*K174</f>
        <v>0</v>
      </c>
      <c r="Z174" s="147">
        <v>0</v>
      </c>
      <c r="AA174" s="148">
        <f>Z174*K174</f>
        <v>0</v>
      </c>
      <c r="AR174" s="21" t="s">
        <v>340</v>
      </c>
      <c r="AT174" s="21" t="s">
        <v>508</v>
      </c>
      <c r="AU174" s="21" t="s">
        <v>130</v>
      </c>
      <c r="AY174" s="21" t="s">
        <v>164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1" t="s">
        <v>80</v>
      </c>
      <c r="BK174" s="149">
        <f>ROUND(L174*K174,2)</f>
        <v>0</v>
      </c>
      <c r="BL174" s="21" t="s">
        <v>163</v>
      </c>
      <c r="BM174" s="21" t="s">
        <v>998</v>
      </c>
    </row>
    <row r="175" spans="2:65" s="10" customFormat="1" ht="16.5" customHeight="1">
      <c r="B175" s="154"/>
      <c r="C175" s="155"/>
      <c r="D175" s="155"/>
      <c r="E175" s="156" t="s">
        <v>5</v>
      </c>
      <c r="F175" s="257" t="s">
        <v>999</v>
      </c>
      <c r="G175" s="258"/>
      <c r="H175" s="258"/>
      <c r="I175" s="258"/>
      <c r="J175" s="155"/>
      <c r="K175" s="157">
        <v>63.441000000000003</v>
      </c>
      <c r="L175" s="155"/>
      <c r="M175" s="155"/>
      <c r="N175" s="155"/>
      <c r="O175" s="155"/>
      <c r="P175" s="155"/>
      <c r="Q175" s="155"/>
      <c r="R175" s="158"/>
      <c r="T175" s="159"/>
      <c r="U175" s="155"/>
      <c r="V175" s="155"/>
      <c r="W175" s="155"/>
      <c r="X175" s="155"/>
      <c r="Y175" s="155"/>
      <c r="Z175" s="155"/>
      <c r="AA175" s="160"/>
      <c r="AT175" s="161" t="s">
        <v>371</v>
      </c>
      <c r="AU175" s="161" t="s">
        <v>130</v>
      </c>
      <c r="AV175" s="10" t="s">
        <v>130</v>
      </c>
      <c r="AW175" s="10" t="s">
        <v>30</v>
      </c>
      <c r="AX175" s="10" t="s">
        <v>72</v>
      </c>
      <c r="AY175" s="161" t="s">
        <v>164</v>
      </c>
    </row>
    <row r="176" spans="2:65" s="11" customFormat="1" ht="16.5" customHeight="1">
      <c r="B176" s="162"/>
      <c r="C176" s="163"/>
      <c r="D176" s="163"/>
      <c r="E176" s="164" t="s">
        <v>5</v>
      </c>
      <c r="F176" s="255" t="s">
        <v>375</v>
      </c>
      <c r="G176" s="256"/>
      <c r="H176" s="256"/>
      <c r="I176" s="256"/>
      <c r="J176" s="163"/>
      <c r="K176" s="165">
        <v>63.441000000000003</v>
      </c>
      <c r="L176" s="163"/>
      <c r="M176" s="163"/>
      <c r="N176" s="163"/>
      <c r="O176" s="163"/>
      <c r="P176" s="163"/>
      <c r="Q176" s="163"/>
      <c r="R176" s="166"/>
      <c r="T176" s="167"/>
      <c r="U176" s="163"/>
      <c r="V176" s="163"/>
      <c r="W176" s="163"/>
      <c r="X176" s="163"/>
      <c r="Y176" s="163"/>
      <c r="Z176" s="163"/>
      <c r="AA176" s="168"/>
      <c r="AT176" s="169" t="s">
        <v>371</v>
      </c>
      <c r="AU176" s="169" t="s">
        <v>130</v>
      </c>
      <c r="AV176" s="11" t="s">
        <v>163</v>
      </c>
      <c r="AW176" s="11" t="s">
        <v>30</v>
      </c>
      <c r="AX176" s="11" t="s">
        <v>80</v>
      </c>
      <c r="AY176" s="169" t="s">
        <v>164</v>
      </c>
    </row>
    <row r="177" spans="2:65" s="1" customFormat="1" ht="25.5" customHeight="1">
      <c r="B177" s="140"/>
      <c r="C177" s="141" t="s">
        <v>250</v>
      </c>
      <c r="D177" s="141" t="s">
        <v>165</v>
      </c>
      <c r="E177" s="142" t="s">
        <v>454</v>
      </c>
      <c r="F177" s="224" t="s">
        <v>455</v>
      </c>
      <c r="G177" s="224"/>
      <c r="H177" s="224"/>
      <c r="I177" s="224"/>
      <c r="J177" s="143" t="s">
        <v>368</v>
      </c>
      <c r="K177" s="144">
        <v>23.57</v>
      </c>
      <c r="L177" s="225">
        <v>0</v>
      </c>
      <c r="M177" s="225"/>
      <c r="N177" s="225">
        <f>ROUND(L177*K177,2)</f>
        <v>0</v>
      </c>
      <c r="O177" s="225"/>
      <c r="P177" s="225"/>
      <c r="Q177" s="225"/>
      <c r="R177" s="145"/>
      <c r="T177" s="146" t="s">
        <v>5</v>
      </c>
      <c r="U177" s="43" t="s">
        <v>37</v>
      </c>
      <c r="V177" s="147">
        <v>1.7999999999999999E-2</v>
      </c>
      <c r="W177" s="147">
        <f>V177*K177</f>
        <v>0.42425999999999997</v>
      </c>
      <c r="X177" s="147">
        <v>0</v>
      </c>
      <c r="Y177" s="147">
        <f>X177*K177</f>
        <v>0</v>
      </c>
      <c r="Z177" s="147">
        <v>0</v>
      </c>
      <c r="AA177" s="148">
        <f>Z177*K177</f>
        <v>0</v>
      </c>
      <c r="AR177" s="21" t="s">
        <v>163</v>
      </c>
      <c r="AT177" s="21" t="s">
        <v>165</v>
      </c>
      <c r="AU177" s="21" t="s">
        <v>130</v>
      </c>
      <c r="AY177" s="21" t="s">
        <v>164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1" t="s">
        <v>80</v>
      </c>
      <c r="BK177" s="149">
        <f>ROUND(L177*K177,2)</f>
        <v>0</v>
      </c>
      <c r="BL177" s="21" t="s">
        <v>163</v>
      </c>
      <c r="BM177" s="21" t="s">
        <v>1000</v>
      </c>
    </row>
    <row r="178" spans="2:65" s="10" customFormat="1" ht="16.5" customHeight="1">
      <c r="B178" s="154"/>
      <c r="C178" s="155"/>
      <c r="D178" s="155"/>
      <c r="E178" s="156" t="s">
        <v>5</v>
      </c>
      <c r="F178" s="257" t="s">
        <v>1001</v>
      </c>
      <c r="G178" s="258"/>
      <c r="H178" s="258"/>
      <c r="I178" s="258"/>
      <c r="J178" s="155"/>
      <c r="K178" s="157">
        <v>23.57</v>
      </c>
      <c r="L178" s="155"/>
      <c r="M178" s="155"/>
      <c r="N178" s="155"/>
      <c r="O178" s="155"/>
      <c r="P178" s="155"/>
      <c r="Q178" s="155"/>
      <c r="R178" s="158"/>
      <c r="T178" s="159"/>
      <c r="U178" s="155"/>
      <c r="V178" s="155"/>
      <c r="W178" s="155"/>
      <c r="X178" s="155"/>
      <c r="Y178" s="155"/>
      <c r="Z178" s="155"/>
      <c r="AA178" s="160"/>
      <c r="AT178" s="161" t="s">
        <v>371</v>
      </c>
      <c r="AU178" s="161" t="s">
        <v>130</v>
      </c>
      <c r="AV178" s="10" t="s">
        <v>130</v>
      </c>
      <c r="AW178" s="10" t="s">
        <v>30</v>
      </c>
      <c r="AX178" s="10" t="s">
        <v>72</v>
      </c>
      <c r="AY178" s="161" t="s">
        <v>164</v>
      </c>
    </row>
    <row r="179" spans="2:65" s="11" customFormat="1" ht="16.5" customHeight="1">
      <c r="B179" s="162"/>
      <c r="C179" s="163"/>
      <c r="D179" s="163"/>
      <c r="E179" s="164" t="s">
        <v>5</v>
      </c>
      <c r="F179" s="255" t="s">
        <v>375</v>
      </c>
      <c r="G179" s="256"/>
      <c r="H179" s="256"/>
      <c r="I179" s="256"/>
      <c r="J179" s="163"/>
      <c r="K179" s="165">
        <v>23.57</v>
      </c>
      <c r="L179" s="163"/>
      <c r="M179" s="163"/>
      <c r="N179" s="163"/>
      <c r="O179" s="163"/>
      <c r="P179" s="163"/>
      <c r="Q179" s="163"/>
      <c r="R179" s="166"/>
      <c r="T179" s="167"/>
      <c r="U179" s="163"/>
      <c r="V179" s="163"/>
      <c r="W179" s="163"/>
      <c r="X179" s="163"/>
      <c r="Y179" s="163"/>
      <c r="Z179" s="163"/>
      <c r="AA179" s="168"/>
      <c r="AT179" s="169" t="s">
        <v>371</v>
      </c>
      <c r="AU179" s="169" t="s">
        <v>130</v>
      </c>
      <c r="AV179" s="11" t="s">
        <v>163</v>
      </c>
      <c r="AW179" s="11" t="s">
        <v>30</v>
      </c>
      <c r="AX179" s="11" t="s">
        <v>80</v>
      </c>
      <c r="AY179" s="169" t="s">
        <v>164</v>
      </c>
    </row>
    <row r="180" spans="2:65" s="9" customFormat="1" ht="29.85" customHeight="1">
      <c r="B180" s="129"/>
      <c r="C180" s="130"/>
      <c r="D180" s="139" t="s">
        <v>762</v>
      </c>
      <c r="E180" s="139"/>
      <c r="F180" s="139"/>
      <c r="G180" s="139"/>
      <c r="H180" s="139"/>
      <c r="I180" s="139"/>
      <c r="J180" s="139"/>
      <c r="K180" s="139"/>
      <c r="L180" s="139"/>
      <c r="M180" s="139"/>
      <c r="N180" s="230">
        <f>BK180</f>
        <v>0</v>
      </c>
      <c r="O180" s="231"/>
      <c r="P180" s="231"/>
      <c r="Q180" s="231"/>
      <c r="R180" s="132"/>
      <c r="T180" s="133"/>
      <c r="U180" s="130"/>
      <c r="V180" s="130"/>
      <c r="W180" s="134">
        <f>SUM(W181:W189)</f>
        <v>12.428982999999999</v>
      </c>
      <c r="X180" s="130"/>
      <c r="Y180" s="134">
        <f>SUM(Y181:Y189)</f>
        <v>0.27364883000000001</v>
      </c>
      <c r="Z180" s="130"/>
      <c r="AA180" s="135">
        <f>SUM(AA181:AA189)</f>
        <v>0</v>
      </c>
      <c r="AR180" s="136" t="s">
        <v>80</v>
      </c>
      <c r="AT180" s="137" t="s">
        <v>71</v>
      </c>
      <c r="AU180" s="137" t="s">
        <v>80</v>
      </c>
      <c r="AY180" s="136" t="s">
        <v>164</v>
      </c>
      <c r="BK180" s="138">
        <f>SUM(BK181:BK189)</f>
        <v>0</v>
      </c>
    </row>
    <row r="181" spans="2:65" s="1" customFormat="1" ht="25.5" customHeight="1">
      <c r="B181" s="140"/>
      <c r="C181" s="141" t="s">
        <v>254</v>
      </c>
      <c r="D181" s="141" t="s">
        <v>165</v>
      </c>
      <c r="E181" s="142" t="s">
        <v>838</v>
      </c>
      <c r="F181" s="224" t="s">
        <v>839</v>
      </c>
      <c r="G181" s="224"/>
      <c r="H181" s="224"/>
      <c r="I181" s="224"/>
      <c r="J181" s="143" t="s">
        <v>417</v>
      </c>
      <c r="K181" s="144">
        <v>5.03</v>
      </c>
      <c r="L181" s="225">
        <v>0</v>
      </c>
      <c r="M181" s="225"/>
      <c r="N181" s="225">
        <f>ROUND(L181*K181,2)</f>
        <v>0</v>
      </c>
      <c r="O181" s="225"/>
      <c r="P181" s="225"/>
      <c r="Q181" s="225"/>
      <c r="R181" s="145"/>
      <c r="T181" s="146" t="s">
        <v>5</v>
      </c>
      <c r="U181" s="43" t="s">
        <v>37</v>
      </c>
      <c r="V181" s="147">
        <v>1.3169999999999999</v>
      </c>
      <c r="W181" s="147">
        <f>V181*K181</f>
        <v>6.6245099999999999</v>
      </c>
      <c r="X181" s="147">
        <v>0</v>
      </c>
      <c r="Y181" s="147">
        <f>X181*K181</f>
        <v>0</v>
      </c>
      <c r="Z181" s="147">
        <v>0</v>
      </c>
      <c r="AA181" s="148">
        <f>Z181*K181</f>
        <v>0</v>
      </c>
      <c r="AR181" s="21" t="s">
        <v>163</v>
      </c>
      <c r="AT181" s="21" t="s">
        <v>165</v>
      </c>
      <c r="AU181" s="21" t="s">
        <v>130</v>
      </c>
      <c r="AY181" s="21" t="s">
        <v>164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1" t="s">
        <v>80</v>
      </c>
      <c r="BK181" s="149">
        <f>ROUND(L181*K181,2)</f>
        <v>0</v>
      </c>
      <c r="BL181" s="21" t="s">
        <v>163</v>
      </c>
      <c r="BM181" s="21" t="s">
        <v>1002</v>
      </c>
    </row>
    <row r="182" spans="2:65" s="10" customFormat="1" ht="16.5" customHeight="1">
      <c r="B182" s="154"/>
      <c r="C182" s="155"/>
      <c r="D182" s="155"/>
      <c r="E182" s="156" t="s">
        <v>5</v>
      </c>
      <c r="F182" s="257" t="s">
        <v>1003</v>
      </c>
      <c r="G182" s="258"/>
      <c r="H182" s="258"/>
      <c r="I182" s="258"/>
      <c r="J182" s="155"/>
      <c r="K182" s="157">
        <v>5.03</v>
      </c>
      <c r="L182" s="155"/>
      <c r="M182" s="155"/>
      <c r="N182" s="155"/>
      <c r="O182" s="155"/>
      <c r="P182" s="155"/>
      <c r="Q182" s="155"/>
      <c r="R182" s="158"/>
      <c r="T182" s="159"/>
      <c r="U182" s="155"/>
      <c r="V182" s="155"/>
      <c r="W182" s="155"/>
      <c r="X182" s="155"/>
      <c r="Y182" s="155"/>
      <c r="Z182" s="155"/>
      <c r="AA182" s="160"/>
      <c r="AT182" s="161" t="s">
        <v>371</v>
      </c>
      <c r="AU182" s="161" t="s">
        <v>130</v>
      </c>
      <c r="AV182" s="10" t="s">
        <v>130</v>
      </c>
      <c r="AW182" s="10" t="s">
        <v>30</v>
      </c>
      <c r="AX182" s="10" t="s">
        <v>72</v>
      </c>
      <c r="AY182" s="161" t="s">
        <v>164</v>
      </c>
    </row>
    <row r="183" spans="2:65" s="11" customFormat="1" ht="16.5" customHeight="1">
      <c r="B183" s="162"/>
      <c r="C183" s="163"/>
      <c r="D183" s="163"/>
      <c r="E183" s="164" t="s">
        <v>5</v>
      </c>
      <c r="F183" s="255" t="s">
        <v>375</v>
      </c>
      <c r="G183" s="256"/>
      <c r="H183" s="256"/>
      <c r="I183" s="256"/>
      <c r="J183" s="163"/>
      <c r="K183" s="165">
        <v>5.03</v>
      </c>
      <c r="L183" s="163"/>
      <c r="M183" s="163"/>
      <c r="N183" s="163"/>
      <c r="O183" s="163"/>
      <c r="P183" s="163"/>
      <c r="Q183" s="163"/>
      <c r="R183" s="166"/>
      <c r="T183" s="167"/>
      <c r="U183" s="163"/>
      <c r="V183" s="163"/>
      <c r="W183" s="163"/>
      <c r="X183" s="163"/>
      <c r="Y183" s="163"/>
      <c r="Z183" s="163"/>
      <c r="AA183" s="168"/>
      <c r="AT183" s="169" t="s">
        <v>371</v>
      </c>
      <c r="AU183" s="169" t="s">
        <v>130</v>
      </c>
      <c r="AV183" s="11" t="s">
        <v>163</v>
      </c>
      <c r="AW183" s="11" t="s">
        <v>30</v>
      </c>
      <c r="AX183" s="11" t="s">
        <v>80</v>
      </c>
      <c r="AY183" s="169" t="s">
        <v>164</v>
      </c>
    </row>
    <row r="184" spans="2:65" s="1" customFormat="1" ht="25.5" customHeight="1">
      <c r="B184" s="140"/>
      <c r="C184" s="141" t="s">
        <v>258</v>
      </c>
      <c r="D184" s="141" t="s">
        <v>165</v>
      </c>
      <c r="E184" s="142" t="s">
        <v>848</v>
      </c>
      <c r="F184" s="224" t="s">
        <v>849</v>
      </c>
      <c r="G184" s="224"/>
      <c r="H184" s="224"/>
      <c r="I184" s="224"/>
      <c r="J184" s="143" t="s">
        <v>417</v>
      </c>
      <c r="K184" s="144">
        <v>0.60399999999999998</v>
      </c>
      <c r="L184" s="225">
        <v>0</v>
      </c>
      <c r="M184" s="225"/>
      <c r="N184" s="225">
        <f>ROUND(L184*K184,2)</f>
        <v>0</v>
      </c>
      <c r="O184" s="225"/>
      <c r="P184" s="225"/>
      <c r="Q184" s="225"/>
      <c r="R184" s="145"/>
      <c r="T184" s="146" t="s">
        <v>5</v>
      </c>
      <c r="U184" s="43" t="s">
        <v>37</v>
      </c>
      <c r="V184" s="147">
        <v>1.4650000000000001</v>
      </c>
      <c r="W184" s="147">
        <f>V184*K184</f>
        <v>0.88485999999999998</v>
      </c>
      <c r="X184" s="147">
        <v>0</v>
      </c>
      <c r="Y184" s="147">
        <f>X184*K184</f>
        <v>0</v>
      </c>
      <c r="Z184" s="147">
        <v>0</v>
      </c>
      <c r="AA184" s="148">
        <f>Z184*K184</f>
        <v>0</v>
      </c>
      <c r="AR184" s="21" t="s">
        <v>163</v>
      </c>
      <c r="AT184" s="21" t="s">
        <v>165</v>
      </c>
      <c r="AU184" s="21" t="s">
        <v>130</v>
      </c>
      <c r="AY184" s="21" t="s">
        <v>164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1" t="s">
        <v>80</v>
      </c>
      <c r="BK184" s="149">
        <f>ROUND(L184*K184,2)</f>
        <v>0</v>
      </c>
      <c r="BL184" s="21" t="s">
        <v>163</v>
      </c>
      <c r="BM184" s="21" t="s">
        <v>1004</v>
      </c>
    </row>
    <row r="185" spans="2:65" s="10" customFormat="1" ht="16.5" customHeight="1">
      <c r="B185" s="154"/>
      <c r="C185" s="155"/>
      <c r="D185" s="155"/>
      <c r="E185" s="156" t="s">
        <v>5</v>
      </c>
      <c r="F185" s="257" t="s">
        <v>1005</v>
      </c>
      <c r="G185" s="258"/>
      <c r="H185" s="258"/>
      <c r="I185" s="258"/>
      <c r="J185" s="155"/>
      <c r="K185" s="157">
        <v>0.60399999999999998</v>
      </c>
      <c r="L185" s="155"/>
      <c r="M185" s="155"/>
      <c r="N185" s="155"/>
      <c r="O185" s="155"/>
      <c r="P185" s="155"/>
      <c r="Q185" s="155"/>
      <c r="R185" s="158"/>
      <c r="T185" s="159"/>
      <c r="U185" s="155"/>
      <c r="V185" s="155"/>
      <c r="W185" s="155"/>
      <c r="X185" s="155"/>
      <c r="Y185" s="155"/>
      <c r="Z185" s="155"/>
      <c r="AA185" s="160"/>
      <c r="AT185" s="161" t="s">
        <v>371</v>
      </c>
      <c r="AU185" s="161" t="s">
        <v>130</v>
      </c>
      <c r="AV185" s="10" t="s">
        <v>130</v>
      </c>
      <c r="AW185" s="10" t="s">
        <v>30</v>
      </c>
      <c r="AX185" s="10" t="s">
        <v>72</v>
      </c>
      <c r="AY185" s="161" t="s">
        <v>164</v>
      </c>
    </row>
    <row r="186" spans="2:65" s="11" customFormat="1" ht="16.5" customHeight="1">
      <c r="B186" s="162"/>
      <c r="C186" s="163"/>
      <c r="D186" s="163"/>
      <c r="E186" s="164" t="s">
        <v>5</v>
      </c>
      <c r="F186" s="255" t="s">
        <v>375</v>
      </c>
      <c r="G186" s="256"/>
      <c r="H186" s="256"/>
      <c r="I186" s="256"/>
      <c r="J186" s="163"/>
      <c r="K186" s="165">
        <v>0.60399999999999998</v>
      </c>
      <c r="L186" s="163"/>
      <c r="M186" s="163"/>
      <c r="N186" s="163"/>
      <c r="O186" s="163"/>
      <c r="P186" s="163"/>
      <c r="Q186" s="163"/>
      <c r="R186" s="166"/>
      <c r="T186" s="167"/>
      <c r="U186" s="163"/>
      <c r="V186" s="163"/>
      <c r="W186" s="163"/>
      <c r="X186" s="163"/>
      <c r="Y186" s="163"/>
      <c r="Z186" s="163"/>
      <c r="AA186" s="168"/>
      <c r="AT186" s="169" t="s">
        <v>371</v>
      </c>
      <c r="AU186" s="169" t="s">
        <v>130</v>
      </c>
      <c r="AV186" s="11" t="s">
        <v>163</v>
      </c>
      <c r="AW186" s="11" t="s">
        <v>30</v>
      </c>
      <c r="AX186" s="11" t="s">
        <v>80</v>
      </c>
      <c r="AY186" s="169" t="s">
        <v>164</v>
      </c>
    </row>
    <row r="187" spans="2:65" s="1" customFormat="1" ht="38.25" customHeight="1">
      <c r="B187" s="140"/>
      <c r="C187" s="141" t="s">
        <v>262</v>
      </c>
      <c r="D187" s="141" t="s">
        <v>165</v>
      </c>
      <c r="E187" s="142" t="s">
        <v>851</v>
      </c>
      <c r="F187" s="224" t="s">
        <v>852</v>
      </c>
      <c r="G187" s="224"/>
      <c r="H187" s="224"/>
      <c r="I187" s="224"/>
      <c r="J187" s="143" t="s">
        <v>511</v>
      </c>
      <c r="K187" s="144">
        <v>0.32300000000000001</v>
      </c>
      <c r="L187" s="225">
        <v>0</v>
      </c>
      <c r="M187" s="225"/>
      <c r="N187" s="225">
        <f>ROUND(L187*K187,2)</f>
        <v>0</v>
      </c>
      <c r="O187" s="225"/>
      <c r="P187" s="225"/>
      <c r="Q187" s="225"/>
      <c r="R187" s="145"/>
      <c r="T187" s="146" t="s">
        <v>5</v>
      </c>
      <c r="U187" s="43" t="s">
        <v>37</v>
      </c>
      <c r="V187" s="147">
        <v>15.231</v>
      </c>
      <c r="W187" s="147">
        <f>V187*K187</f>
        <v>4.919613</v>
      </c>
      <c r="X187" s="147">
        <v>0.84721000000000002</v>
      </c>
      <c r="Y187" s="147">
        <f>X187*K187</f>
        <v>0.27364883000000001</v>
      </c>
      <c r="Z187" s="147">
        <v>0</v>
      </c>
      <c r="AA187" s="148">
        <f>Z187*K187</f>
        <v>0</v>
      </c>
      <c r="AR187" s="21" t="s">
        <v>163</v>
      </c>
      <c r="AT187" s="21" t="s">
        <v>165</v>
      </c>
      <c r="AU187" s="21" t="s">
        <v>130</v>
      </c>
      <c r="AY187" s="21" t="s">
        <v>164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1" t="s">
        <v>80</v>
      </c>
      <c r="BK187" s="149">
        <f>ROUND(L187*K187,2)</f>
        <v>0</v>
      </c>
      <c r="BL187" s="21" t="s">
        <v>163</v>
      </c>
      <c r="BM187" s="21" t="s">
        <v>1006</v>
      </c>
    </row>
    <row r="188" spans="2:65" s="10" customFormat="1" ht="16.5" customHeight="1">
      <c r="B188" s="154"/>
      <c r="C188" s="155"/>
      <c r="D188" s="155"/>
      <c r="E188" s="156" t="s">
        <v>5</v>
      </c>
      <c r="F188" s="257" t="s">
        <v>854</v>
      </c>
      <c r="G188" s="258"/>
      <c r="H188" s="258"/>
      <c r="I188" s="258"/>
      <c r="J188" s="155"/>
      <c r="K188" s="157">
        <v>0.32300000000000001</v>
      </c>
      <c r="L188" s="155"/>
      <c r="M188" s="155"/>
      <c r="N188" s="155"/>
      <c r="O188" s="155"/>
      <c r="P188" s="155"/>
      <c r="Q188" s="155"/>
      <c r="R188" s="158"/>
      <c r="T188" s="159"/>
      <c r="U188" s="155"/>
      <c r="V188" s="155"/>
      <c r="W188" s="155"/>
      <c r="X188" s="155"/>
      <c r="Y188" s="155"/>
      <c r="Z188" s="155"/>
      <c r="AA188" s="160"/>
      <c r="AT188" s="161" t="s">
        <v>371</v>
      </c>
      <c r="AU188" s="161" t="s">
        <v>130</v>
      </c>
      <c r="AV188" s="10" t="s">
        <v>130</v>
      </c>
      <c r="AW188" s="10" t="s">
        <v>30</v>
      </c>
      <c r="AX188" s="10" t="s">
        <v>72</v>
      </c>
      <c r="AY188" s="161" t="s">
        <v>164</v>
      </c>
    </row>
    <row r="189" spans="2:65" s="11" customFormat="1" ht="16.5" customHeight="1">
      <c r="B189" s="162"/>
      <c r="C189" s="163"/>
      <c r="D189" s="163"/>
      <c r="E189" s="164" t="s">
        <v>5</v>
      </c>
      <c r="F189" s="255" t="s">
        <v>375</v>
      </c>
      <c r="G189" s="256"/>
      <c r="H189" s="256"/>
      <c r="I189" s="256"/>
      <c r="J189" s="163"/>
      <c r="K189" s="165">
        <v>0.32300000000000001</v>
      </c>
      <c r="L189" s="163"/>
      <c r="M189" s="163"/>
      <c r="N189" s="163"/>
      <c r="O189" s="163"/>
      <c r="P189" s="163"/>
      <c r="Q189" s="163"/>
      <c r="R189" s="166"/>
      <c r="T189" s="167"/>
      <c r="U189" s="163"/>
      <c r="V189" s="163"/>
      <c r="W189" s="163"/>
      <c r="X189" s="163"/>
      <c r="Y189" s="163"/>
      <c r="Z189" s="163"/>
      <c r="AA189" s="168"/>
      <c r="AT189" s="169" t="s">
        <v>371</v>
      </c>
      <c r="AU189" s="169" t="s">
        <v>130</v>
      </c>
      <c r="AV189" s="11" t="s">
        <v>163</v>
      </c>
      <c r="AW189" s="11" t="s">
        <v>30</v>
      </c>
      <c r="AX189" s="11" t="s">
        <v>80</v>
      </c>
      <c r="AY189" s="169" t="s">
        <v>164</v>
      </c>
    </row>
    <row r="190" spans="2:65" s="9" customFormat="1" ht="29.85" customHeight="1">
      <c r="B190" s="129"/>
      <c r="C190" s="130"/>
      <c r="D190" s="139" t="s">
        <v>763</v>
      </c>
      <c r="E190" s="139"/>
      <c r="F190" s="139"/>
      <c r="G190" s="139"/>
      <c r="H190" s="139"/>
      <c r="I190" s="139"/>
      <c r="J190" s="139"/>
      <c r="K190" s="139"/>
      <c r="L190" s="139"/>
      <c r="M190" s="139"/>
      <c r="N190" s="230">
        <f>BK190</f>
        <v>0</v>
      </c>
      <c r="O190" s="231"/>
      <c r="P190" s="231"/>
      <c r="Q190" s="231"/>
      <c r="R190" s="132"/>
      <c r="T190" s="133"/>
      <c r="U190" s="130"/>
      <c r="V190" s="130"/>
      <c r="W190" s="134">
        <f>SUM(W191:W225)</f>
        <v>52.475147</v>
      </c>
      <c r="X190" s="130"/>
      <c r="Y190" s="134">
        <f>SUM(Y191:Y225)</f>
        <v>6.7864459999999998</v>
      </c>
      <c r="Z190" s="130"/>
      <c r="AA190" s="135">
        <f>SUM(AA191:AA225)</f>
        <v>0</v>
      </c>
      <c r="AR190" s="136" t="s">
        <v>80</v>
      </c>
      <c r="AT190" s="137" t="s">
        <v>71</v>
      </c>
      <c r="AU190" s="137" t="s">
        <v>80</v>
      </c>
      <c r="AY190" s="136" t="s">
        <v>164</v>
      </c>
      <c r="BK190" s="138">
        <f>SUM(BK191:BK225)</f>
        <v>0</v>
      </c>
    </row>
    <row r="191" spans="2:65" s="1" customFormat="1" ht="25.5" customHeight="1">
      <c r="B191" s="140"/>
      <c r="C191" s="141" t="s">
        <v>266</v>
      </c>
      <c r="D191" s="141" t="s">
        <v>165</v>
      </c>
      <c r="E191" s="142" t="s">
        <v>855</v>
      </c>
      <c r="F191" s="224" t="s">
        <v>856</v>
      </c>
      <c r="G191" s="224"/>
      <c r="H191" s="224"/>
      <c r="I191" s="224"/>
      <c r="J191" s="143" t="s">
        <v>569</v>
      </c>
      <c r="K191" s="144">
        <v>2</v>
      </c>
      <c r="L191" s="225">
        <v>0</v>
      </c>
      <c r="M191" s="225"/>
      <c r="N191" s="225">
        <f>ROUND(L191*K191,2)</f>
        <v>0</v>
      </c>
      <c r="O191" s="225"/>
      <c r="P191" s="225"/>
      <c r="Q191" s="225"/>
      <c r="R191" s="145"/>
      <c r="T191" s="146" t="s">
        <v>5</v>
      </c>
      <c r="U191" s="43" t="s">
        <v>37</v>
      </c>
      <c r="V191" s="147">
        <v>1.56</v>
      </c>
      <c r="W191" s="147">
        <f>V191*K191</f>
        <v>3.12</v>
      </c>
      <c r="X191" s="147">
        <v>6.8640000000000007E-2</v>
      </c>
      <c r="Y191" s="147">
        <f>X191*K191</f>
        <v>0.13728000000000001</v>
      </c>
      <c r="Z191" s="147">
        <v>0</v>
      </c>
      <c r="AA191" s="148">
        <f>Z191*K191</f>
        <v>0</v>
      </c>
      <c r="AR191" s="21" t="s">
        <v>163</v>
      </c>
      <c r="AT191" s="21" t="s">
        <v>165</v>
      </c>
      <c r="AU191" s="21" t="s">
        <v>130</v>
      </c>
      <c r="AY191" s="21" t="s">
        <v>164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1" t="s">
        <v>80</v>
      </c>
      <c r="BK191" s="149">
        <f>ROUND(L191*K191,2)</f>
        <v>0</v>
      </c>
      <c r="BL191" s="21" t="s">
        <v>163</v>
      </c>
      <c r="BM191" s="21" t="s">
        <v>1007</v>
      </c>
    </row>
    <row r="192" spans="2:65" s="1" customFormat="1" ht="38.25" customHeight="1">
      <c r="B192" s="140"/>
      <c r="C192" s="141" t="s">
        <v>270</v>
      </c>
      <c r="D192" s="141" t="s">
        <v>165</v>
      </c>
      <c r="E192" s="142" t="s">
        <v>858</v>
      </c>
      <c r="F192" s="224" t="s">
        <v>859</v>
      </c>
      <c r="G192" s="224"/>
      <c r="H192" s="224"/>
      <c r="I192" s="224"/>
      <c r="J192" s="143" t="s">
        <v>409</v>
      </c>
      <c r="K192" s="144">
        <v>7.6</v>
      </c>
      <c r="L192" s="225">
        <v>0</v>
      </c>
      <c r="M192" s="225"/>
      <c r="N192" s="225">
        <f>ROUND(L192*K192,2)</f>
        <v>0</v>
      </c>
      <c r="O192" s="225"/>
      <c r="P192" s="225"/>
      <c r="Q192" s="225"/>
      <c r="R192" s="145"/>
      <c r="T192" s="146" t="s">
        <v>5</v>
      </c>
      <c r="U192" s="43" t="s">
        <v>37</v>
      </c>
      <c r="V192" s="147">
        <v>0.35</v>
      </c>
      <c r="W192" s="147">
        <f>V192*K192</f>
        <v>2.6599999999999997</v>
      </c>
      <c r="X192" s="147">
        <v>4.0000000000000003E-5</v>
      </c>
      <c r="Y192" s="147">
        <f>X192*K192</f>
        <v>3.0400000000000002E-4</v>
      </c>
      <c r="Z192" s="147">
        <v>0</v>
      </c>
      <c r="AA192" s="148">
        <f>Z192*K192</f>
        <v>0</v>
      </c>
      <c r="AR192" s="21" t="s">
        <v>163</v>
      </c>
      <c r="AT192" s="21" t="s">
        <v>165</v>
      </c>
      <c r="AU192" s="21" t="s">
        <v>130</v>
      </c>
      <c r="AY192" s="21" t="s">
        <v>164</v>
      </c>
      <c r="BE192" s="149">
        <f>IF(U192="základní",N192,0)</f>
        <v>0</v>
      </c>
      <c r="BF192" s="149">
        <f>IF(U192="snížená",N192,0)</f>
        <v>0</v>
      </c>
      <c r="BG192" s="149">
        <f>IF(U192="zákl. přenesená",N192,0)</f>
        <v>0</v>
      </c>
      <c r="BH192" s="149">
        <f>IF(U192="sníž. přenesená",N192,0)</f>
        <v>0</v>
      </c>
      <c r="BI192" s="149">
        <f>IF(U192="nulová",N192,0)</f>
        <v>0</v>
      </c>
      <c r="BJ192" s="21" t="s">
        <v>80</v>
      </c>
      <c r="BK192" s="149">
        <f>ROUND(L192*K192,2)</f>
        <v>0</v>
      </c>
      <c r="BL192" s="21" t="s">
        <v>163</v>
      </c>
      <c r="BM192" s="21" t="s">
        <v>1008</v>
      </c>
    </row>
    <row r="193" spans="2:65" s="12" customFormat="1" ht="16.5" customHeight="1">
      <c r="B193" s="174"/>
      <c r="C193" s="175"/>
      <c r="D193" s="175"/>
      <c r="E193" s="176" t="s">
        <v>5</v>
      </c>
      <c r="F193" s="259" t="s">
        <v>950</v>
      </c>
      <c r="G193" s="260"/>
      <c r="H193" s="260"/>
      <c r="I193" s="260"/>
      <c r="J193" s="175"/>
      <c r="K193" s="176" t="s">
        <v>5</v>
      </c>
      <c r="L193" s="175"/>
      <c r="M193" s="175"/>
      <c r="N193" s="175"/>
      <c r="O193" s="175"/>
      <c r="P193" s="175"/>
      <c r="Q193" s="175"/>
      <c r="R193" s="177"/>
      <c r="T193" s="178"/>
      <c r="U193" s="175"/>
      <c r="V193" s="175"/>
      <c r="W193" s="175"/>
      <c r="X193" s="175"/>
      <c r="Y193" s="175"/>
      <c r="Z193" s="175"/>
      <c r="AA193" s="179"/>
      <c r="AT193" s="180" t="s">
        <v>371</v>
      </c>
      <c r="AU193" s="180" t="s">
        <v>130</v>
      </c>
      <c r="AV193" s="12" t="s">
        <v>80</v>
      </c>
      <c r="AW193" s="12" t="s">
        <v>30</v>
      </c>
      <c r="AX193" s="12" t="s">
        <v>72</v>
      </c>
      <c r="AY193" s="180" t="s">
        <v>164</v>
      </c>
    </row>
    <row r="194" spans="2:65" s="10" customFormat="1" ht="16.5" customHeight="1">
      <c r="B194" s="154"/>
      <c r="C194" s="155"/>
      <c r="D194" s="155"/>
      <c r="E194" s="156" t="s">
        <v>5</v>
      </c>
      <c r="F194" s="253" t="s">
        <v>1009</v>
      </c>
      <c r="G194" s="254"/>
      <c r="H194" s="254"/>
      <c r="I194" s="254"/>
      <c r="J194" s="155"/>
      <c r="K194" s="157">
        <v>7.6</v>
      </c>
      <c r="L194" s="155"/>
      <c r="M194" s="155"/>
      <c r="N194" s="155"/>
      <c r="O194" s="155"/>
      <c r="P194" s="155"/>
      <c r="Q194" s="155"/>
      <c r="R194" s="158"/>
      <c r="T194" s="159"/>
      <c r="U194" s="155"/>
      <c r="V194" s="155"/>
      <c r="W194" s="155"/>
      <c r="X194" s="155"/>
      <c r="Y194" s="155"/>
      <c r="Z194" s="155"/>
      <c r="AA194" s="160"/>
      <c r="AT194" s="161" t="s">
        <v>371</v>
      </c>
      <c r="AU194" s="161" t="s">
        <v>130</v>
      </c>
      <c r="AV194" s="10" t="s">
        <v>130</v>
      </c>
      <c r="AW194" s="10" t="s">
        <v>30</v>
      </c>
      <c r="AX194" s="10" t="s">
        <v>72</v>
      </c>
      <c r="AY194" s="161" t="s">
        <v>164</v>
      </c>
    </row>
    <row r="195" spans="2:65" s="11" customFormat="1" ht="16.5" customHeight="1">
      <c r="B195" s="162"/>
      <c r="C195" s="163"/>
      <c r="D195" s="163"/>
      <c r="E195" s="164" t="s">
        <v>5</v>
      </c>
      <c r="F195" s="255" t="s">
        <v>375</v>
      </c>
      <c r="G195" s="256"/>
      <c r="H195" s="256"/>
      <c r="I195" s="256"/>
      <c r="J195" s="163"/>
      <c r="K195" s="165">
        <v>7.6</v>
      </c>
      <c r="L195" s="163"/>
      <c r="M195" s="163"/>
      <c r="N195" s="163"/>
      <c r="O195" s="163"/>
      <c r="P195" s="163"/>
      <c r="Q195" s="163"/>
      <c r="R195" s="166"/>
      <c r="T195" s="167"/>
      <c r="U195" s="163"/>
      <c r="V195" s="163"/>
      <c r="W195" s="163"/>
      <c r="X195" s="163"/>
      <c r="Y195" s="163"/>
      <c r="Z195" s="163"/>
      <c r="AA195" s="168"/>
      <c r="AT195" s="169" t="s">
        <v>371</v>
      </c>
      <c r="AU195" s="169" t="s">
        <v>130</v>
      </c>
      <c r="AV195" s="11" t="s">
        <v>163</v>
      </c>
      <c r="AW195" s="11" t="s">
        <v>30</v>
      </c>
      <c r="AX195" s="11" t="s">
        <v>80</v>
      </c>
      <c r="AY195" s="169" t="s">
        <v>164</v>
      </c>
    </row>
    <row r="196" spans="2:65" s="1" customFormat="1" ht="38.25" customHeight="1">
      <c r="B196" s="140"/>
      <c r="C196" s="170" t="s">
        <v>274</v>
      </c>
      <c r="D196" s="170" t="s">
        <v>508</v>
      </c>
      <c r="E196" s="171" t="s">
        <v>862</v>
      </c>
      <c r="F196" s="263" t="s">
        <v>863</v>
      </c>
      <c r="G196" s="263"/>
      <c r="H196" s="263"/>
      <c r="I196" s="263"/>
      <c r="J196" s="172" t="s">
        <v>409</v>
      </c>
      <c r="K196" s="173">
        <v>7.7140000000000004</v>
      </c>
      <c r="L196" s="264">
        <v>0</v>
      </c>
      <c r="M196" s="264"/>
      <c r="N196" s="264">
        <f>ROUND(L196*K196,2)</f>
        <v>0</v>
      </c>
      <c r="O196" s="225"/>
      <c r="P196" s="225"/>
      <c r="Q196" s="225"/>
      <c r="R196" s="145"/>
      <c r="T196" s="146" t="s">
        <v>5</v>
      </c>
      <c r="U196" s="43" t="s">
        <v>37</v>
      </c>
      <c r="V196" s="147">
        <v>0</v>
      </c>
      <c r="W196" s="147">
        <f>V196*K196</f>
        <v>0</v>
      </c>
      <c r="X196" s="147">
        <v>4.2999999999999997E-2</v>
      </c>
      <c r="Y196" s="147">
        <f>X196*K196</f>
        <v>0.331702</v>
      </c>
      <c r="Z196" s="147">
        <v>0</v>
      </c>
      <c r="AA196" s="148">
        <f>Z196*K196</f>
        <v>0</v>
      </c>
      <c r="AR196" s="21" t="s">
        <v>340</v>
      </c>
      <c r="AT196" s="21" t="s">
        <v>508</v>
      </c>
      <c r="AU196" s="21" t="s">
        <v>130</v>
      </c>
      <c r="AY196" s="21" t="s">
        <v>164</v>
      </c>
      <c r="BE196" s="149">
        <f>IF(U196="základní",N196,0)</f>
        <v>0</v>
      </c>
      <c r="BF196" s="149">
        <f>IF(U196="snížená",N196,0)</f>
        <v>0</v>
      </c>
      <c r="BG196" s="149">
        <f>IF(U196="zákl. přenesená",N196,0)</f>
        <v>0</v>
      </c>
      <c r="BH196" s="149">
        <f>IF(U196="sníž. přenesená",N196,0)</f>
        <v>0</v>
      </c>
      <c r="BI196" s="149">
        <f>IF(U196="nulová",N196,0)</f>
        <v>0</v>
      </c>
      <c r="BJ196" s="21" t="s">
        <v>80</v>
      </c>
      <c r="BK196" s="149">
        <f>ROUND(L196*K196,2)</f>
        <v>0</v>
      </c>
      <c r="BL196" s="21" t="s">
        <v>163</v>
      </c>
      <c r="BM196" s="21" t="s">
        <v>1010</v>
      </c>
    </row>
    <row r="197" spans="2:65" s="1" customFormat="1" ht="38.25" customHeight="1">
      <c r="B197" s="140"/>
      <c r="C197" s="141" t="s">
        <v>278</v>
      </c>
      <c r="D197" s="141" t="s">
        <v>165</v>
      </c>
      <c r="E197" s="142" t="s">
        <v>865</v>
      </c>
      <c r="F197" s="224" t="s">
        <v>866</v>
      </c>
      <c r="G197" s="224"/>
      <c r="H197" s="224"/>
      <c r="I197" s="224"/>
      <c r="J197" s="143" t="s">
        <v>569</v>
      </c>
      <c r="K197" s="144">
        <v>4</v>
      </c>
      <c r="L197" s="225">
        <v>0</v>
      </c>
      <c r="M197" s="225"/>
      <c r="N197" s="225">
        <f>ROUND(L197*K197,2)</f>
        <v>0</v>
      </c>
      <c r="O197" s="225"/>
      <c r="P197" s="225"/>
      <c r="Q197" s="225"/>
      <c r="R197" s="145"/>
      <c r="T197" s="146" t="s">
        <v>5</v>
      </c>
      <c r="U197" s="43" t="s">
        <v>37</v>
      </c>
      <c r="V197" s="147">
        <v>5.1999999999999998E-2</v>
      </c>
      <c r="W197" s="147">
        <f>V197*K197</f>
        <v>0.20799999999999999</v>
      </c>
      <c r="X197" s="147">
        <v>1.75E-3</v>
      </c>
      <c r="Y197" s="147">
        <f>X197*K197</f>
        <v>7.0000000000000001E-3</v>
      </c>
      <c r="Z197" s="147">
        <v>0</v>
      </c>
      <c r="AA197" s="148">
        <f>Z197*K197</f>
        <v>0</v>
      </c>
      <c r="AR197" s="21" t="s">
        <v>163</v>
      </c>
      <c r="AT197" s="21" t="s">
        <v>165</v>
      </c>
      <c r="AU197" s="21" t="s">
        <v>130</v>
      </c>
      <c r="AY197" s="21" t="s">
        <v>164</v>
      </c>
      <c r="BE197" s="149">
        <f>IF(U197="základní",N197,0)</f>
        <v>0</v>
      </c>
      <c r="BF197" s="149">
        <f>IF(U197="snížená",N197,0)</f>
        <v>0</v>
      </c>
      <c r="BG197" s="149">
        <f>IF(U197="zákl. přenesená",N197,0)</f>
        <v>0</v>
      </c>
      <c r="BH197" s="149">
        <f>IF(U197="sníž. přenesená",N197,0)</f>
        <v>0</v>
      </c>
      <c r="BI197" s="149">
        <f>IF(U197="nulová",N197,0)</f>
        <v>0</v>
      </c>
      <c r="BJ197" s="21" t="s">
        <v>80</v>
      </c>
      <c r="BK197" s="149">
        <f>ROUND(L197*K197,2)</f>
        <v>0</v>
      </c>
      <c r="BL197" s="21" t="s">
        <v>163</v>
      </c>
      <c r="BM197" s="21" t="s">
        <v>1011</v>
      </c>
    </row>
    <row r="198" spans="2:65" s="10" customFormat="1" ht="16.5" customHeight="1">
      <c r="B198" s="154"/>
      <c r="C198" s="155"/>
      <c r="D198" s="155"/>
      <c r="E198" s="156" t="s">
        <v>5</v>
      </c>
      <c r="F198" s="257" t="s">
        <v>1012</v>
      </c>
      <c r="G198" s="258"/>
      <c r="H198" s="258"/>
      <c r="I198" s="258"/>
      <c r="J198" s="155"/>
      <c r="K198" s="157">
        <v>4</v>
      </c>
      <c r="L198" s="155"/>
      <c r="M198" s="155"/>
      <c r="N198" s="155"/>
      <c r="O198" s="155"/>
      <c r="P198" s="155"/>
      <c r="Q198" s="155"/>
      <c r="R198" s="158"/>
      <c r="T198" s="159"/>
      <c r="U198" s="155"/>
      <c r="V198" s="155"/>
      <c r="W198" s="155"/>
      <c r="X198" s="155"/>
      <c r="Y198" s="155"/>
      <c r="Z198" s="155"/>
      <c r="AA198" s="160"/>
      <c r="AT198" s="161" t="s">
        <v>371</v>
      </c>
      <c r="AU198" s="161" t="s">
        <v>130</v>
      </c>
      <c r="AV198" s="10" t="s">
        <v>130</v>
      </c>
      <c r="AW198" s="10" t="s">
        <v>30</v>
      </c>
      <c r="AX198" s="10" t="s">
        <v>72</v>
      </c>
      <c r="AY198" s="161" t="s">
        <v>164</v>
      </c>
    </row>
    <row r="199" spans="2:65" s="11" customFormat="1" ht="16.5" customHeight="1">
      <c r="B199" s="162"/>
      <c r="C199" s="163"/>
      <c r="D199" s="163"/>
      <c r="E199" s="164" t="s">
        <v>5</v>
      </c>
      <c r="F199" s="255" t="s">
        <v>375</v>
      </c>
      <c r="G199" s="256"/>
      <c r="H199" s="256"/>
      <c r="I199" s="256"/>
      <c r="J199" s="163"/>
      <c r="K199" s="165">
        <v>4</v>
      </c>
      <c r="L199" s="163"/>
      <c r="M199" s="163"/>
      <c r="N199" s="163"/>
      <c r="O199" s="163"/>
      <c r="P199" s="163"/>
      <c r="Q199" s="163"/>
      <c r="R199" s="166"/>
      <c r="T199" s="167"/>
      <c r="U199" s="163"/>
      <c r="V199" s="163"/>
      <c r="W199" s="163"/>
      <c r="X199" s="163"/>
      <c r="Y199" s="163"/>
      <c r="Z199" s="163"/>
      <c r="AA199" s="168"/>
      <c r="AT199" s="169" t="s">
        <v>371</v>
      </c>
      <c r="AU199" s="169" t="s">
        <v>130</v>
      </c>
      <c r="AV199" s="11" t="s">
        <v>163</v>
      </c>
      <c r="AW199" s="11" t="s">
        <v>30</v>
      </c>
      <c r="AX199" s="11" t="s">
        <v>80</v>
      </c>
      <c r="AY199" s="169" t="s">
        <v>164</v>
      </c>
    </row>
    <row r="200" spans="2:65" s="1" customFormat="1" ht="38.25" customHeight="1">
      <c r="B200" s="140"/>
      <c r="C200" s="141" t="s">
        <v>282</v>
      </c>
      <c r="D200" s="141" t="s">
        <v>165</v>
      </c>
      <c r="E200" s="142" t="s">
        <v>1013</v>
      </c>
      <c r="F200" s="224" t="s">
        <v>1014</v>
      </c>
      <c r="G200" s="224"/>
      <c r="H200" s="224"/>
      <c r="I200" s="224"/>
      <c r="J200" s="143" t="s">
        <v>569</v>
      </c>
      <c r="K200" s="144">
        <v>2</v>
      </c>
      <c r="L200" s="225">
        <v>0</v>
      </c>
      <c r="M200" s="225"/>
      <c r="N200" s="225">
        <f>ROUND(L200*K200,2)</f>
        <v>0</v>
      </c>
      <c r="O200" s="225"/>
      <c r="P200" s="225"/>
      <c r="Q200" s="225"/>
      <c r="R200" s="145"/>
      <c r="T200" s="146" t="s">
        <v>5</v>
      </c>
      <c r="U200" s="43" t="s">
        <v>37</v>
      </c>
      <c r="V200" s="147">
        <v>0.70099999999999996</v>
      </c>
      <c r="W200" s="147">
        <f>V200*K200</f>
        <v>1.4019999999999999</v>
      </c>
      <c r="X200" s="147">
        <v>1.3999999999999999E-4</v>
      </c>
      <c r="Y200" s="147">
        <f>X200*K200</f>
        <v>2.7999999999999998E-4</v>
      </c>
      <c r="Z200" s="147">
        <v>0</v>
      </c>
      <c r="AA200" s="148">
        <f>Z200*K200</f>
        <v>0</v>
      </c>
      <c r="AR200" s="21" t="s">
        <v>163</v>
      </c>
      <c r="AT200" s="21" t="s">
        <v>165</v>
      </c>
      <c r="AU200" s="21" t="s">
        <v>130</v>
      </c>
      <c r="AY200" s="21" t="s">
        <v>164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1" t="s">
        <v>80</v>
      </c>
      <c r="BK200" s="149">
        <f>ROUND(L200*K200,2)</f>
        <v>0</v>
      </c>
      <c r="BL200" s="21" t="s">
        <v>163</v>
      </c>
      <c r="BM200" s="21" t="s">
        <v>1015</v>
      </c>
    </row>
    <row r="201" spans="2:65" s="10" customFormat="1" ht="16.5" customHeight="1">
      <c r="B201" s="154"/>
      <c r="C201" s="155"/>
      <c r="D201" s="155"/>
      <c r="E201" s="156" t="s">
        <v>5</v>
      </c>
      <c r="F201" s="257" t="s">
        <v>1016</v>
      </c>
      <c r="G201" s="258"/>
      <c r="H201" s="258"/>
      <c r="I201" s="258"/>
      <c r="J201" s="155"/>
      <c r="K201" s="157">
        <v>2</v>
      </c>
      <c r="L201" s="155"/>
      <c r="M201" s="155"/>
      <c r="N201" s="155"/>
      <c r="O201" s="155"/>
      <c r="P201" s="155"/>
      <c r="Q201" s="155"/>
      <c r="R201" s="158"/>
      <c r="T201" s="159"/>
      <c r="U201" s="155"/>
      <c r="V201" s="155"/>
      <c r="W201" s="155"/>
      <c r="X201" s="155"/>
      <c r="Y201" s="155"/>
      <c r="Z201" s="155"/>
      <c r="AA201" s="160"/>
      <c r="AT201" s="161" t="s">
        <v>371</v>
      </c>
      <c r="AU201" s="161" t="s">
        <v>130</v>
      </c>
      <c r="AV201" s="10" t="s">
        <v>130</v>
      </c>
      <c r="AW201" s="10" t="s">
        <v>30</v>
      </c>
      <c r="AX201" s="10" t="s">
        <v>72</v>
      </c>
      <c r="AY201" s="161" t="s">
        <v>164</v>
      </c>
    </row>
    <row r="202" spans="2:65" s="11" customFormat="1" ht="16.5" customHeight="1">
      <c r="B202" s="162"/>
      <c r="C202" s="163"/>
      <c r="D202" s="163"/>
      <c r="E202" s="164" t="s">
        <v>5</v>
      </c>
      <c r="F202" s="255" t="s">
        <v>375</v>
      </c>
      <c r="G202" s="256"/>
      <c r="H202" s="256"/>
      <c r="I202" s="256"/>
      <c r="J202" s="163"/>
      <c r="K202" s="165">
        <v>2</v>
      </c>
      <c r="L202" s="163"/>
      <c r="M202" s="163"/>
      <c r="N202" s="163"/>
      <c r="O202" s="163"/>
      <c r="P202" s="163"/>
      <c r="Q202" s="163"/>
      <c r="R202" s="166"/>
      <c r="T202" s="167"/>
      <c r="U202" s="163"/>
      <c r="V202" s="163"/>
      <c r="W202" s="163"/>
      <c r="X202" s="163"/>
      <c r="Y202" s="163"/>
      <c r="Z202" s="163"/>
      <c r="AA202" s="168"/>
      <c r="AT202" s="169" t="s">
        <v>371</v>
      </c>
      <c r="AU202" s="169" t="s">
        <v>130</v>
      </c>
      <c r="AV202" s="11" t="s">
        <v>163</v>
      </c>
      <c r="AW202" s="11" t="s">
        <v>30</v>
      </c>
      <c r="AX202" s="11" t="s">
        <v>80</v>
      </c>
      <c r="AY202" s="169" t="s">
        <v>164</v>
      </c>
    </row>
    <row r="203" spans="2:65" s="1" customFormat="1" ht="38.25" customHeight="1">
      <c r="B203" s="140"/>
      <c r="C203" s="170" t="s">
        <v>286</v>
      </c>
      <c r="D203" s="170" t="s">
        <v>508</v>
      </c>
      <c r="E203" s="171" t="s">
        <v>1017</v>
      </c>
      <c r="F203" s="263" t="s">
        <v>1018</v>
      </c>
      <c r="G203" s="263"/>
      <c r="H203" s="263"/>
      <c r="I203" s="263"/>
      <c r="J203" s="172" t="s">
        <v>569</v>
      </c>
      <c r="K203" s="173">
        <v>2.0299999999999998</v>
      </c>
      <c r="L203" s="264">
        <v>0</v>
      </c>
      <c r="M203" s="264"/>
      <c r="N203" s="264">
        <f>ROUND(L203*K203,2)</f>
        <v>0</v>
      </c>
      <c r="O203" s="225"/>
      <c r="P203" s="225"/>
      <c r="Q203" s="225"/>
      <c r="R203" s="145"/>
      <c r="T203" s="146" t="s">
        <v>5</v>
      </c>
      <c r="U203" s="43" t="s">
        <v>37</v>
      </c>
      <c r="V203" s="147">
        <v>0</v>
      </c>
      <c r="W203" s="147">
        <f>V203*K203</f>
        <v>0</v>
      </c>
      <c r="X203" s="147">
        <v>4.2000000000000003E-2</v>
      </c>
      <c r="Y203" s="147">
        <f>X203*K203</f>
        <v>8.5260000000000002E-2</v>
      </c>
      <c r="Z203" s="147">
        <v>0</v>
      </c>
      <c r="AA203" s="148">
        <f>Z203*K203</f>
        <v>0</v>
      </c>
      <c r="AR203" s="21" t="s">
        <v>340</v>
      </c>
      <c r="AT203" s="21" t="s">
        <v>508</v>
      </c>
      <c r="AU203" s="21" t="s">
        <v>130</v>
      </c>
      <c r="AY203" s="21" t="s">
        <v>164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1" t="s">
        <v>80</v>
      </c>
      <c r="BK203" s="149">
        <f>ROUND(L203*K203,2)</f>
        <v>0</v>
      </c>
      <c r="BL203" s="21" t="s">
        <v>163</v>
      </c>
      <c r="BM203" s="21" t="s">
        <v>1019</v>
      </c>
    </row>
    <row r="204" spans="2:65" s="1" customFormat="1" ht="38.25" customHeight="1">
      <c r="B204" s="140"/>
      <c r="C204" s="141" t="s">
        <v>290</v>
      </c>
      <c r="D204" s="141" t="s">
        <v>165</v>
      </c>
      <c r="E204" s="142" t="s">
        <v>869</v>
      </c>
      <c r="F204" s="224" t="s">
        <v>870</v>
      </c>
      <c r="G204" s="224"/>
      <c r="H204" s="224"/>
      <c r="I204" s="224"/>
      <c r="J204" s="143" t="s">
        <v>569</v>
      </c>
      <c r="K204" s="144">
        <v>6</v>
      </c>
      <c r="L204" s="225">
        <v>0</v>
      </c>
      <c r="M204" s="225"/>
      <c r="N204" s="225">
        <f>ROUND(L204*K204,2)</f>
        <v>0</v>
      </c>
      <c r="O204" s="225"/>
      <c r="P204" s="225"/>
      <c r="Q204" s="225"/>
      <c r="R204" s="145"/>
      <c r="T204" s="146" t="s">
        <v>5</v>
      </c>
      <c r="U204" s="43" t="s">
        <v>37</v>
      </c>
      <c r="V204" s="147">
        <v>0.67400000000000004</v>
      </c>
      <c r="W204" s="147">
        <f>V204*K204</f>
        <v>4.0440000000000005</v>
      </c>
      <c r="X204" s="147">
        <v>6.9999999999999994E-5</v>
      </c>
      <c r="Y204" s="147">
        <f>X204*K204</f>
        <v>4.1999999999999996E-4</v>
      </c>
      <c r="Z204" s="147">
        <v>0</v>
      </c>
      <c r="AA204" s="148">
        <f>Z204*K204</f>
        <v>0</v>
      </c>
      <c r="AR204" s="21" t="s">
        <v>163</v>
      </c>
      <c r="AT204" s="21" t="s">
        <v>165</v>
      </c>
      <c r="AU204" s="21" t="s">
        <v>130</v>
      </c>
      <c r="AY204" s="21" t="s">
        <v>164</v>
      </c>
      <c r="BE204" s="149">
        <f>IF(U204="základní",N204,0)</f>
        <v>0</v>
      </c>
      <c r="BF204" s="149">
        <f>IF(U204="snížená",N204,0)</f>
        <v>0</v>
      </c>
      <c r="BG204" s="149">
        <f>IF(U204="zákl. přenesená",N204,0)</f>
        <v>0</v>
      </c>
      <c r="BH204" s="149">
        <f>IF(U204="sníž. přenesená",N204,0)</f>
        <v>0</v>
      </c>
      <c r="BI204" s="149">
        <f>IF(U204="nulová",N204,0)</f>
        <v>0</v>
      </c>
      <c r="BJ204" s="21" t="s">
        <v>80</v>
      </c>
      <c r="BK204" s="149">
        <f>ROUND(L204*K204,2)</f>
        <v>0</v>
      </c>
      <c r="BL204" s="21" t="s">
        <v>163</v>
      </c>
      <c r="BM204" s="21" t="s">
        <v>1020</v>
      </c>
    </row>
    <row r="205" spans="2:65" s="10" customFormat="1" ht="16.5" customHeight="1">
      <c r="B205" s="154"/>
      <c r="C205" s="155"/>
      <c r="D205" s="155"/>
      <c r="E205" s="156" t="s">
        <v>5</v>
      </c>
      <c r="F205" s="257" t="s">
        <v>1021</v>
      </c>
      <c r="G205" s="258"/>
      <c r="H205" s="258"/>
      <c r="I205" s="258"/>
      <c r="J205" s="155"/>
      <c r="K205" s="157">
        <v>6</v>
      </c>
      <c r="L205" s="155"/>
      <c r="M205" s="155"/>
      <c r="N205" s="155"/>
      <c r="O205" s="155"/>
      <c r="P205" s="155"/>
      <c r="Q205" s="155"/>
      <c r="R205" s="158"/>
      <c r="T205" s="159"/>
      <c r="U205" s="155"/>
      <c r="V205" s="155"/>
      <c r="W205" s="155"/>
      <c r="X205" s="155"/>
      <c r="Y205" s="155"/>
      <c r="Z205" s="155"/>
      <c r="AA205" s="160"/>
      <c r="AT205" s="161" t="s">
        <v>371</v>
      </c>
      <c r="AU205" s="161" t="s">
        <v>130</v>
      </c>
      <c r="AV205" s="10" t="s">
        <v>130</v>
      </c>
      <c r="AW205" s="10" t="s">
        <v>30</v>
      </c>
      <c r="AX205" s="10" t="s">
        <v>72</v>
      </c>
      <c r="AY205" s="161" t="s">
        <v>164</v>
      </c>
    </row>
    <row r="206" spans="2:65" s="11" customFormat="1" ht="16.5" customHeight="1">
      <c r="B206" s="162"/>
      <c r="C206" s="163"/>
      <c r="D206" s="163"/>
      <c r="E206" s="164" t="s">
        <v>5</v>
      </c>
      <c r="F206" s="255" t="s">
        <v>375</v>
      </c>
      <c r="G206" s="256"/>
      <c r="H206" s="256"/>
      <c r="I206" s="256"/>
      <c r="J206" s="163"/>
      <c r="K206" s="165">
        <v>6</v>
      </c>
      <c r="L206" s="163"/>
      <c r="M206" s="163"/>
      <c r="N206" s="163"/>
      <c r="O206" s="163"/>
      <c r="P206" s="163"/>
      <c r="Q206" s="163"/>
      <c r="R206" s="166"/>
      <c r="T206" s="167"/>
      <c r="U206" s="163"/>
      <c r="V206" s="163"/>
      <c r="W206" s="163"/>
      <c r="X206" s="163"/>
      <c r="Y206" s="163"/>
      <c r="Z206" s="163"/>
      <c r="AA206" s="168"/>
      <c r="AT206" s="169" t="s">
        <v>371</v>
      </c>
      <c r="AU206" s="169" t="s">
        <v>130</v>
      </c>
      <c r="AV206" s="11" t="s">
        <v>163</v>
      </c>
      <c r="AW206" s="11" t="s">
        <v>30</v>
      </c>
      <c r="AX206" s="11" t="s">
        <v>80</v>
      </c>
      <c r="AY206" s="169" t="s">
        <v>164</v>
      </c>
    </row>
    <row r="207" spans="2:65" s="1" customFormat="1" ht="25.5" customHeight="1">
      <c r="B207" s="140"/>
      <c r="C207" s="170" t="s">
        <v>294</v>
      </c>
      <c r="D207" s="170" t="s">
        <v>508</v>
      </c>
      <c r="E207" s="171" t="s">
        <v>874</v>
      </c>
      <c r="F207" s="263" t="s">
        <v>875</v>
      </c>
      <c r="G207" s="263"/>
      <c r="H207" s="263"/>
      <c r="I207" s="263"/>
      <c r="J207" s="172" t="s">
        <v>569</v>
      </c>
      <c r="K207" s="173">
        <v>3.0449999999999999</v>
      </c>
      <c r="L207" s="264">
        <v>0</v>
      </c>
      <c r="M207" s="264"/>
      <c r="N207" s="264">
        <f>ROUND(L207*K207,2)</f>
        <v>0</v>
      </c>
      <c r="O207" s="225"/>
      <c r="P207" s="225"/>
      <c r="Q207" s="225"/>
      <c r="R207" s="145"/>
      <c r="T207" s="146" t="s">
        <v>5</v>
      </c>
      <c r="U207" s="43" t="s">
        <v>37</v>
      </c>
      <c r="V207" s="147">
        <v>0</v>
      </c>
      <c r="W207" s="147">
        <f>V207*K207</f>
        <v>0</v>
      </c>
      <c r="X207" s="147">
        <v>2.1999999999999999E-2</v>
      </c>
      <c r="Y207" s="147">
        <f>X207*K207</f>
        <v>6.6989999999999994E-2</v>
      </c>
      <c r="Z207" s="147">
        <v>0</v>
      </c>
      <c r="AA207" s="148">
        <f>Z207*K207</f>
        <v>0</v>
      </c>
      <c r="AR207" s="21" t="s">
        <v>340</v>
      </c>
      <c r="AT207" s="21" t="s">
        <v>508</v>
      </c>
      <c r="AU207" s="21" t="s">
        <v>130</v>
      </c>
      <c r="AY207" s="21" t="s">
        <v>164</v>
      </c>
      <c r="BE207" s="149">
        <f>IF(U207="základní",N207,0)</f>
        <v>0</v>
      </c>
      <c r="BF207" s="149">
        <f>IF(U207="snížená",N207,0)</f>
        <v>0</v>
      </c>
      <c r="BG207" s="149">
        <f>IF(U207="zákl. přenesená",N207,0)</f>
        <v>0</v>
      </c>
      <c r="BH207" s="149">
        <f>IF(U207="sníž. přenesená",N207,0)</f>
        <v>0</v>
      </c>
      <c r="BI207" s="149">
        <f>IF(U207="nulová",N207,0)</f>
        <v>0</v>
      </c>
      <c r="BJ207" s="21" t="s">
        <v>80</v>
      </c>
      <c r="BK207" s="149">
        <f>ROUND(L207*K207,2)</f>
        <v>0</v>
      </c>
      <c r="BL207" s="21" t="s">
        <v>163</v>
      </c>
      <c r="BM207" s="21" t="s">
        <v>1022</v>
      </c>
    </row>
    <row r="208" spans="2:65" s="1" customFormat="1" ht="38.25" customHeight="1">
      <c r="B208" s="140"/>
      <c r="C208" s="170" t="s">
        <v>298</v>
      </c>
      <c r="D208" s="170" t="s">
        <v>508</v>
      </c>
      <c r="E208" s="171" t="s">
        <v>880</v>
      </c>
      <c r="F208" s="263" t="s">
        <v>881</v>
      </c>
      <c r="G208" s="263"/>
      <c r="H208" s="263"/>
      <c r="I208" s="263"/>
      <c r="J208" s="172" t="s">
        <v>569</v>
      </c>
      <c r="K208" s="173">
        <v>2.0299999999999998</v>
      </c>
      <c r="L208" s="264">
        <v>0</v>
      </c>
      <c r="M208" s="264"/>
      <c r="N208" s="264">
        <f>ROUND(L208*K208,2)</f>
        <v>0</v>
      </c>
      <c r="O208" s="225"/>
      <c r="P208" s="225"/>
      <c r="Q208" s="225"/>
      <c r="R208" s="145"/>
      <c r="T208" s="146" t="s">
        <v>5</v>
      </c>
      <c r="U208" s="43" t="s">
        <v>37</v>
      </c>
      <c r="V208" s="147">
        <v>0</v>
      </c>
      <c r="W208" s="147">
        <f>V208*K208</f>
        <v>0</v>
      </c>
      <c r="X208" s="147">
        <v>2.5000000000000001E-2</v>
      </c>
      <c r="Y208" s="147">
        <f>X208*K208</f>
        <v>5.0749999999999997E-2</v>
      </c>
      <c r="Z208" s="147">
        <v>0</v>
      </c>
      <c r="AA208" s="148">
        <f>Z208*K208</f>
        <v>0</v>
      </c>
      <c r="AR208" s="21" t="s">
        <v>340</v>
      </c>
      <c r="AT208" s="21" t="s">
        <v>508</v>
      </c>
      <c r="AU208" s="21" t="s">
        <v>130</v>
      </c>
      <c r="AY208" s="21" t="s">
        <v>164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1" t="s">
        <v>80</v>
      </c>
      <c r="BK208" s="149">
        <f>ROUND(L208*K208,2)</f>
        <v>0</v>
      </c>
      <c r="BL208" s="21" t="s">
        <v>163</v>
      </c>
      <c r="BM208" s="21" t="s">
        <v>1023</v>
      </c>
    </row>
    <row r="209" spans="2:65" s="1" customFormat="1" ht="38.25" customHeight="1">
      <c r="B209" s="140"/>
      <c r="C209" s="170" t="s">
        <v>302</v>
      </c>
      <c r="D209" s="170" t="s">
        <v>508</v>
      </c>
      <c r="E209" s="171" t="s">
        <v>883</v>
      </c>
      <c r="F209" s="263" t="s">
        <v>884</v>
      </c>
      <c r="G209" s="263"/>
      <c r="H209" s="263"/>
      <c r="I209" s="263"/>
      <c r="J209" s="172" t="s">
        <v>569</v>
      </c>
      <c r="K209" s="173">
        <v>1.0149999999999999</v>
      </c>
      <c r="L209" s="264">
        <v>0</v>
      </c>
      <c r="M209" s="264"/>
      <c r="N209" s="264">
        <f>ROUND(L209*K209,2)</f>
        <v>0</v>
      </c>
      <c r="O209" s="225"/>
      <c r="P209" s="225"/>
      <c r="Q209" s="225"/>
      <c r="R209" s="145"/>
      <c r="T209" s="146" t="s">
        <v>5</v>
      </c>
      <c r="U209" s="43" t="s">
        <v>37</v>
      </c>
      <c r="V209" s="147">
        <v>0</v>
      </c>
      <c r="W209" s="147">
        <f>V209*K209</f>
        <v>0</v>
      </c>
      <c r="X209" s="147">
        <v>1.4E-2</v>
      </c>
      <c r="Y209" s="147">
        <f>X209*K209</f>
        <v>1.4209999999999999E-2</v>
      </c>
      <c r="Z209" s="147">
        <v>0</v>
      </c>
      <c r="AA209" s="148">
        <f>Z209*K209</f>
        <v>0</v>
      </c>
      <c r="AR209" s="21" t="s">
        <v>340</v>
      </c>
      <c r="AT209" s="21" t="s">
        <v>508</v>
      </c>
      <c r="AU209" s="21" t="s">
        <v>130</v>
      </c>
      <c r="AY209" s="21" t="s">
        <v>164</v>
      </c>
      <c r="BE209" s="149">
        <f>IF(U209="základní",N209,0)</f>
        <v>0</v>
      </c>
      <c r="BF209" s="149">
        <f>IF(U209="snížená",N209,0)</f>
        <v>0</v>
      </c>
      <c r="BG209" s="149">
        <f>IF(U209="zákl. přenesená",N209,0)</f>
        <v>0</v>
      </c>
      <c r="BH209" s="149">
        <f>IF(U209="sníž. přenesená",N209,0)</f>
        <v>0</v>
      </c>
      <c r="BI209" s="149">
        <f>IF(U209="nulová",N209,0)</f>
        <v>0</v>
      </c>
      <c r="BJ209" s="21" t="s">
        <v>80</v>
      </c>
      <c r="BK209" s="149">
        <f>ROUND(L209*K209,2)</f>
        <v>0</v>
      </c>
      <c r="BL209" s="21" t="s">
        <v>163</v>
      </c>
      <c r="BM209" s="21" t="s">
        <v>1024</v>
      </c>
    </row>
    <row r="210" spans="2:65" s="1" customFormat="1" ht="38.25" customHeight="1">
      <c r="B210" s="140"/>
      <c r="C210" s="141" t="s">
        <v>306</v>
      </c>
      <c r="D210" s="141" t="s">
        <v>165</v>
      </c>
      <c r="E210" s="142" t="s">
        <v>886</v>
      </c>
      <c r="F210" s="224" t="s">
        <v>887</v>
      </c>
      <c r="G210" s="224"/>
      <c r="H210" s="224"/>
      <c r="I210" s="224"/>
      <c r="J210" s="143" t="s">
        <v>569</v>
      </c>
      <c r="K210" s="144">
        <v>1</v>
      </c>
      <c r="L210" s="225">
        <v>0</v>
      </c>
      <c r="M210" s="225"/>
      <c r="N210" s="225">
        <f>ROUND(L210*K210,2)</f>
        <v>0</v>
      </c>
      <c r="O210" s="225"/>
      <c r="P210" s="225"/>
      <c r="Q210" s="225"/>
      <c r="R210" s="145"/>
      <c r="T210" s="146" t="s">
        <v>5</v>
      </c>
      <c r="U210" s="43" t="s">
        <v>37</v>
      </c>
      <c r="V210" s="147">
        <v>1</v>
      </c>
      <c r="W210" s="147">
        <f>V210*K210</f>
        <v>1</v>
      </c>
      <c r="X210" s="147">
        <v>1.6000000000000001E-4</v>
      </c>
      <c r="Y210" s="147">
        <f>X210*K210</f>
        <v>1.6000000000000001E-4</v>
      </c>
      <c r="Z210" s="147">
        <v>0</v>
      </c>
      <c r="AA210" s="148">
        <f>Z210*K210</f>
        <v>0</v>
      </c>
      <c r="AR210" s="21" t="s">
        <v>163</v>
      </c>
      <c r="AT210" s="21" t="s">
        <v>165</v>
      </c>
      <c r="AU210" s="21" t="s">
        <v>130</v>
      </c>
      <c r="AY210" s="21" t="s">
        <v>164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1" t="s">
        <v>80</v>
      </c>
      <c r="BK210" s="149">
        <f>ROUND(L210*K210,2)</f>
        <v>0</v>
      </c>
      <c r="BL210" s="21" t="s">
        <v>163</v>
      </c>
      <c r="BM210" s="21" t="s">
        <v>1025</v>
      </c>
    </row>
    <row r="211" spans="2:65" s="10" customFormat="1" ht="16.5" customHeight="1">
      <c r="B211" s="154"/>
      <c r="C211" s="155"/>
      <c r="D211" s="155"/>
      <c r="E211" s="156" t="s">
        <v>5</v>
      </c>
      <c r="F211" s="257" t="s">
        <v>1026</v>
      </c>
      <c r="G211" s="258"/>
      <c r="H211" s="258"/>
      <c r="I211" s="258"/>
      <c r="J211" s="155"/>
      <c r="K211" s="157">
        <v>1</v>
      </c>
      <c r="L211" s="155"/>
      <c r="M211" s="155"/>
      <c r="N211" s="155"/>
      <c r="O211" s="155"/>
      <c r="P211" s="155"/>
      <c r="Q211" s="155"/>
      <c r="R211" s="158"/>
      <c r="T211" s="159"/>
      <c r="U211" s="155"/>
      <c r="V211" s="155"/>
      <c r="W211" s="155"/>
      <c r="X211" s="155"/>
      <c r="Y211" s="155"/>
      <c r="Z211" s="155"/>
      <c r="AA211" s="160"/>
      <c r="AT211" s="161" t="s">
        <v>371</v>
      </c>
      <c r="AU211" s="161" t="s">
        <v>130</v>
      </c>
      <c r="AV211" s="10" t="s">
        <v>130</v>
      </c>
      <c r="AW211" s="10" t="s">
        <v>30</v>
      </c>
      <c r="AX211" s="10" t="s">
        <v>72</v>
      </c>
      <c r="AY211" s="161" t="s">
        <v>164</v>
      </c>
    </row>
    <row r="212" spans="2:65" s="11" customFormat="1" ht="16.5" customHeight="1">
      <c r="B212" s="162"/>
      <c r="C212" s="163"/>
      <c r="D212" s="163"/>
      <c r="E212" s="164" t="s">
        <v>5</v>
      </c>
      <c r="F212" s="255" t="s">
        <v>375</v>
      </c>
      <c r="G212" s="256"/>
      <c r="H212" s="256"/>
      <c r="I212" s="256"/>
      <c r="J212" s="163"/>
      <c r="K212" s="165">
        <v>1</v>
      </c>
      <c r="L212" s="163"/>
      <c r="M212" s="163"/>
      <c r="N212" s="163"/>
      <c r="O212" s="163"/>
      <c r="P212" s="163"/>
      <c r="Q212" s="163"/>
      <c r="R212" s="166"/>
      <c r="T212" s="167"/>
      <c r="U212" s="163"/>
      <c r="V212" s="163"/>
      <c r="W212" s="163"/>
      <c r="X212" s="163"/>
      <c r="Y212" s="163"/>
      <c r="Z212" s="163"/>
      <c r="AA212" s="168"/>
      <c r="AT212" s="169" t="s">
        <v>371</v>
      </c>
      <c r="AU212" s="169" t="s">
        <v>130</v>
      </c>
      <c r="AV212" s="11" t="s">
        <v>163</v>
      </c>
      <c r="AW212" s="11" t="s">
        <v>30</v>
      </c>
      <c r="AX212" s="11" t="s">
        <v>80</v>
      </c>
      <c r="AY212" s="169" t="s">
        <v>164</v>
      </c>
    </row>
    <row r="213" spans="2:65" s="1" customFormat="1" ht="38.25" customHeight="1">
      <c r="B213" s="140"/>
      <c r="C213" s="170" t="s">
        <v>320</v>
      </c>
      <c r="D213" s="170" t="s">
        <v>508</v>
      </c>
      <c r="E213" s="171" t="s">
        <v>889</v>
      </c>
      <c r="F213" s="263" t="s">
        <v>890</v>
      </c>
      <c r="G213" s="263"/>
      <c r="H213" s="263"/>
      <c r="I213" s="263"/>
      <c r="J213" s="172" t="s">
        <v>569</v>
      </c>
      <c r="K213" s="173">
        <v>1.0149999999999999</v>
      </c>
      <c r="L213" s="264">
        <v>0</v>
      </c>
      <c r="M213" s="264"/>
      <c r="N213" s="264">
        <f>ROUND(L213*K213,2)</f>
        <v>0</v>
      </c>
      <c r="O213" s="225"/>
      <c r="P213" s="225"/>
      <c r="Q213" s="225"/>
      <c r="R213" s="145"/>
      <c r="T213" s="146" t="s">
        <v>5</v>
      </c>
      <c r="U213" s="43" t="s">
        <v>37</v>
      </c>
      <c r="V213" s="147">
        <v>0</v>
      </c>
      <c r="W213" s="147">
        <f>V213*K213</f>
        <v>0</v>
      </c>
      <c r="X213" s="147">
        <v>8.5999999999999993E-2</v>
      </c>
      <c r="Y213" s="147">
        <f>X213*K213</f>
        <v>8.7289999999999979E-2</v>
      </c>
      <c r="Z213" s="147">
        <v>0</v>
      </c>
      <c r="AA213" s="148">
        <f>Z213*K213</f>
        <v>0</v>
      </c>
      <c r="AR213" s="21" t="s">
        <v>340</v>
      </c>
      <c r="AT213" s="21" t="s">
        <v>508</v>
      </c>
      <c r="AU213" s="21" t="s">
        <v>130</v>
      </c>
      <c r="AY213" s="21" t="s">
        <v>164</v>
      </c>
      <c r="BE213" s="149">
        <f>IF(U213="základní",N213,0)</f>
        <v>0</v>
      </c>
      <c r="BF213" s="149">
        <f>IF(U213="snížená",N213,0)</f>
        <v>0</v>
      </c>
      <c r="BG213" s="149">
        <f>IF(U213="zákl. přenesená",N213,0)</f>
        <v>0</v>
      </c>
      <c r="BH213" s="149">
        <f>IF(U213="sníž. přenesená",N213,0)</f>
        <v>0</v>
      </c>
      <c r="BI213" s="149">
        <f>IF(U213="nulová",N213,0)</f>
        <v>0</v>
      </c>
      <c r="BJ213" s="21" t="s">
        <v>80</v>
      </c>
      <c r="BK213" s="149">
        <f>ROUND(L213*K213,2)</f>
        <v>0</v>
      </c>
      <c r="BL213" s="21" t="s">
        <v>163</v>
      </c>
      <c r="BM213" s="21" t="s">
        <v>1027</v>
      </c>
    </row>
    <row r="214" spans="2:65" s="1" customFormat="1" ht="25.5" customHeight="1">
      <c r="B214" s="140"/>
      <c r="C214" s="141" t="s">
        <v>324</v>
      </c>
      <c r="D214" s="141" t="s">
        <v>165</v>
      </c>
      <c r="E214" s="142" t="s">
        <v>899</v>
      </c>
      <c r="F214" s="224" t="s">
        <v>900</v>
      </c>
      <c r="G214" s="224"/>
      <c r="H214" s="224"/>
      <c r="I214" s="224"/>
      <c r="J214" s="143" t="s">
        <v>901</v>
      </c>
      <c r="K214" s="144">
        <v>2</v>
      </c>
      <c r="L214" s="225">
        <v>0</v>
      </c>
      <c r="M214" s="225"/>
      <c r="N214" s="225">
        <f>ROUND(L214*K214,2)</f>
        <v>0</v>
      </c>
      <c r="O214" s="225"/>
      <c r="P214" s="225"/>
      <c r="Q214" s="225"/>
      <c r="R214" s="145"/>
      <c r="T214" s="146" t="s">
        <v>5</v>
      </c>
      <c r="U214" s="43" t="s">
        <v>37</v>
      </c>
      <c r="V214" s="147">
        <v>0.82799999999999996</v>
      </c>
      <c r="W214" s="147">
        <f>V214*K214</f>
        <v>1.6559999999999999</v>
      </c>
      <c r="X214" s="147">
        <v>1.8000000000000001E-4</v>
      </c>
      <c r="Y214" s="147">
        <f>X214*K214</f>
        <v>3.6000000000000002E-4</v>
      </c>
      <c r="Z214" s="147">
        <v>0</v>
      </c>
      <c r="AA214" s="148">
        <f>Z214*K214</f>
        <v>0</v>
      </c>
      <c r="AR214" s="21" t="s">
        <v>163</v>
      </c>
      <c r="AT214" s="21" t="s">
        <v>165</v>
      </c>
      <c r="AU214" s="21" t="s">
        <v>130</v>
      </c>
      <c r="AY214" s="21" t="s">
        <v>164</v>
      </c>
      <c r="BE214" s="149">
        <f>IF(U214="základní",N214,0)</f>
        <v>0</v>
      </c>
      <c r="BF214" s="149">
        <f>IF(U214="snížená",N214,0)</f>
        <v>0</v>
      </c>
      <c r="BG214" s="149">
        <f>IF(U214="zákl. přenesená",N214,0)</f>
        <v>0</v>
      </c>
      <c r="BH214" s="149">
        <f>IF(U214="sníž. přenesená",N214,0)</f>
        <v>0</v>
      </c>
      <c r="BI214" s="149">
        <f>IF(U214="nulová",N214,0)</f>
        <v>0</v>
      </c>
      <c r="BJ214" s="21" t="s">
        <v>80</v>
      </c>
      <c r="BK214" s="149">
        <f>ROUND(L214*K214,2)</f>
        <v>0</v>
      </c>
      <c r="BL214" s="21" t="s">
        <v>163</v>
      </c>
      <c r="BM214" s="21" t="s">
        <v>1028</v>
      </c>
    </row>
    <row r="215" spans="2:65" s="1" customFormat="1" ht="25.5" customHeight="1">
      <c r="B215" s="140"/>
      <c r="C215" s="141" t="s">
        <v>328</v>
      </c>
      <c r="D215" s="141" t="s">
        <v>165</v>
      </c>
      <c r="E215" s="142" t="s">
        <v>1029</v>
      </c>
      <c r="F215" s="224" t="s">
        <v>1030</v>
      </c>
      <c r="G215" s="224"/>
      <c r="H215" s="224"/>
      <c r="I215" s="224"/>
      <c r="J215" s="143" t="s">
        <v>569</v>
      </c>
      <c r="K215" s="144">
        <v>2</v>
      </c>
      <c r="L215" s="225">
        <v>0</v>
      </c>
      <c r="M215" s="225"/>
      <c r="N215" s="225">
        <f>ROUND(L215*K215,2)</f>
        <v>0</v>
      </c>
      <c r="O215" s="225"/>
      <c r="P215" s="225"/>
      <c r="Q215" s="225"/>
      <c r="R215" s="145"/>
      <c r="T215" s="146" t="s">
        <v>5</v>
      </c>
      <c r="U215" s="43" t="s">
        <v>37</v>
      </c>
      <c r="V215" s="147">
        <v>15.997999999999999</v>
      </c>
      <c r="W215" s="147">
        <f>V215*K215</f>
        <v>31.995999999999999</v>
      </c>
      <c r="X215" s="147">
        <v>2.6148799999999999</v>
      </c>
      <c r="Y215" s="147">
        <f>X215*K215</f>
        <v>5.2297599999999997</v>
      </c>
      <c r="Z215" s="147">
        <v>0</v>
      </c>
      <c r="AA215" s="148">
        <f>Z215*K215</f>
        <v>0</v>
      </c>
      <c r="AR215" s="21" t="s">
        <v>163</v>
      </c>
      <c r="AT215" s="21" t="s">
        <v>165</v>
      </c>
      <c r="AU215" s="21" t="s">
        <v>130</v>
      </c>
      <c r="AY215" s="21" t="s">
        <v>164</v>
      </c>
      <c r="BE215" s="149">
        <f>IF(U215="základní",N215,0)</f>
        <v>0</v>
      </c>
      <c r="BF215" s="149">
        <f>IF(U215="snížená",N215,0)</f>
        <v>0</v>
      </c>
      <c r="BG215" s="149">
        <f>IF(U215="zákl. přenesená",N215,0)</f>
        <v>0</v>
      </c>
      <c r="BH215" s="149">
        <f>IF(U215="sníž. přenesená",N215,0)</f>
        <v>0</v>
      </c>
      <c r="BI215" s="149">
        <f>IF(U215="nulová",N215,0)</f>
        <v>0</v>
      </c>
      <c r="BJ215" s="21" t="s">
        <v>80</v>
      </c>
      <c r="BK215" s="149">
        <f>ROUND(L215*K215,2)</f>
        <v>0</v>
      </c>
      <c r="BL215" s="21" t="s">
        <v>163</v>
      </c>
      <c r="BM215" s="21" t="s">
        <v>1031</v>
      </c>
    </row>
    <row r="216" spans="2:65" s="10" customFormat="1" ht="16.5" customHeight="1">
      <c r="B216" s="154"/>
      <c r="C216" s="155"/>
      <c r="D216" s="155"/>
      <c r="E216" s="156" t="s">
        <v>5</v>
      </c>
      <c r="F216" s="257" t="s">
        <v>1032</v>
      </c>
      <c r="G216" s="258"/>
      <c r="H216" s="258"/>
      <c r="I216" s="258"/>
      <c r="J216" s="155"/>
      <c r="K216" s="157">
        <v>2</v>
      </c>
      <c r="L216" s="155"/>
      <c r="M216" s="155"/>
      <c r="N216" s="155"/>
      <c r="O216" s="155"/>
      <c r="P216" s="155"/>
      <c r="Q216" s="155"/>
      <c r="R216" s="158"/>
      <c r="T216" s="159"/>
      <c r="U216" s="155"/>
      <c r="V216" s="155"/>
      <c r="W216" s="155"/>
      <c r="X216" s="155"/>
      <c r="Y216" s="155"/>
      <c r="Z216" s="155"/>
      <c r="AA216" s="160"/>
      <c r="AT216" s="161" t="s">
        <v>371</v>
      </c>
      <c r="AU216" s="161" t="s">
        <v>130</v>
      </c>
      <c r="AV216" s="10" t="s">
        <v>130</v>
      </c>
      <c r="AW216" s="10" t="s">
        <v>30</v>
      </c>
      <c r="AX216" s="10" t="s">
        <v>72</v>
      </c>
      <c r="AY216" s="161" t="s">
        <v>164</v>
      </c>
    </row>
    <row r="217" spans="2:65" s="11" customFormat="1" ht="16.5" customHeight="1">
      <c r="B217" s="162"/>
      <c r="C217" s="163"/>
      <c r="D217" s="163"/>
      <c r="E217" s="164" t="s">
        <v>5</v>
      </c>
      <c r="F217" s="255" t="s">
        <v>375</v>
      </c>
      <c r="G217" s="256"/>
      <c r="H217" s="256"/>
      <c r="I217" s="256"/>
      <c r="J217" s="163"/>
      <c r="K217" s="165">
        <v>2</v>
      </c>
      <c r="L217" s="163"/>
      <c r="M217" s="163"/>
      <c r="N217" s="163"/>
      <c r="O217" s="163"/>
      <c r="P217" s="163"/>
      <c r="Q217" s="163"/>
      <c r="R217" s="166"/>
      <c r="T217" s="167"/>
      <c r="U217" s="163"/>
      <c r="V217" s="163"/>
      <c r="W217" s="163"/>
      <c r="X217" s="163"/>
      <c r="Y217" s="163"/>
      <c r="Z217" s="163"/>
      <c r="AA217" s="168"/>
      <c r="AT217" s="169" t="s">
        <v>371</v>
      </c>
      <c r="AU217" s="169" t="s">
        <v>130</v>
      </c>
      <c r="AV217" s="11" t="s">
        <v>163</v>
      </c>
      <c r="AW217" s="11" t="s">
        <v>30</v>
      </c>
      <c r="AX217" s="11" t="s">
        <v>80</v>
      </c>
      <c r="AY217" s="169" t="s">
        <v>164</v>
      </c>
    </row>
    <row r="218" spans="2:65" s="1" customFormat="1" ht="38.25" customHeight="1">
      <c r="B218" s="140"/>
      <c r="C218" s="141" t="s">
        <v>332</v>
      </c>
      <c r="D218" s="141" t="s">
        <v>165</v>
      </c>
      <c r="E218" s="142" t="s">
        <v>1033</v>
      </c>
      <c r="F218" s="224" t="s">
        <v>1034</v>
      </c>
      <c r="G218" s="224"/>
      <c r="H218" s="224"/>
      <c r="I218" s="224"/>
      <c r="J218" s="143" t="s">
        <v>569</v>
      </c>
      <c r="K218" s="144">
        <v>2</v>
      </c>
      <c r="L218" s="225">
        <v>0</v>
      </c>
      <c r="M218" s="225"/>
      <c r="N218" s="225">
        <f>ROUND(L218*K218,2)</f>
        <v>0</v>
      </c>
      <c r="O218" s="225"/>
      <c r="P218" s="225"/>
      <c r="Q218" s="225"/>
      <c r="R218" s="145"/>
      <c r="T218" s="146" t="s">
        <v>5</v>
      </c>
      <c r="U218" s="43" t="s">
        <v>37</v>
      </c>
      <c r="V218" s="147">
        <v>1.867</v>
      </c>
      <c r="W218" s="147">
        <f>V218*K218</f>
        <v>3.734</v>
      </c>
      <c r="X218" s="147">
        <v>0.21734000000000001</v>
      </c>
      <c r="Y218" s="147">
        <f>X218*K218</f>
        <v>0.43468000000000001</v>
      </c>
      <c r="Z218" s="147">
        <v>0</v>
      </c>
      <c r="AA218" s="148">
        <f>Z218*K218</f>
        <v>0</v>
      </c>
      <c r="AR218" s="21" t="s">
        <v>163</v>
      </c>
      <c r="AT218" s="21" t="s">
        <v>165</v>
      </c>
      <c r="AU218" s="21" t="s">
        <v>130</v>
      </c>
      <c r="AY218" s="21" t="s">
        <v>164</v>
      </c>
      <c r="BE218" s="149">
        <f>IF(U218="základní",N218,0)</f>
        <v>0</v>
      </c>
      <c r="BF218" s="149">
        <f>IF(U218="snížená",N218,0)</f>
        <v>0</v>
      </c>
      <c r="BG218" s="149">
        <f>IF(U218="zákl. přenesená",N218,0)</f>
        <v>0</v>
      </c>
      <c r="BH218" s="149">
        <f>IF(U218="sníž. přenesená",N218,0)</f>
        <v>0</v>
      </c>
      <c r="BI218" s="149">
        <f>IF(U218="nulová",N218,0)</f>
        <v>0</v>
      </c>
      <c r="BJ218" s="21" t="s">
        <v>80</v>
      </c>
      <c r="BK218" s="149">
        <f>ROUND(L218*K218,2)</f>
        <v>0</v>
      </c>
      <c r="BL218" s="21" t="s">
        <v>163</v>
      </c>
      <c r="BM218" s="21" t="s">
        <v>1035</v>
      </c>
    </row>
    <row r="219" spans="2:65" s="10" customFormat="1" ht="16.5" customHeight="1">
      <c r="B219" s="154"/>
      <c r="C219" s="155"/>
      <c r="D219" s="155"/>
      <c r="E219" s="156" t="s">
        <v>5</v>
      </c>
      <c r="F219" s="257" t="s">
        <v>1032</v>
      </c>
      <c r="G219" s="258"/>
      <c r="H219" s="258"/>
      <c r="I219" s="258"/>
      <c r="J219" s="155"/>
      <c r="K219" s="157">
        <v>2</v>
      </c>
      <c r="L219" s="155"/>
      <c r="M219" s="155"/>
      <c r="N219" s="155"/>
      <c r="O219" s="155"/>
      <c r="P219" s="155"/>
      <c r="Q219" s="155"/>
      <c r="R219" s="158"/>
      <c r="T219" s="159"/>
      <c r="U219" s="155"/>
      <c r="V219" s="155"/>
      <c r="W219" s="155"/>
      <c r="X219" s="155"/>
      <c r="Y219" s="155"/>
      <c r="Z219" s="155"/>
      <c r="AA219" s="160"/>
      <c r="AT219" s="161" t="s">
        <v>371</v>
      </c>
      <c r="AU219" s="161" t="s">
        <v>130</v>
      </c>
      <c r="AV219" s="10" t="s">
        <v>130</v>
      </c>
      <c r="AW219" s="10" t="s">
        <v>30</v>
      </c>
      <c r="AX219" s="10" t="s">
        <v>72</v>
      </c>
      <c r="AY219" s="161" t="s">
        <v>164</v>
      </c>
    </row>
    <row r="220" spans="2:65" s="11" customFormat="1" ht="16.5" customHeight="1">
      <c r="B220" s="162"/>
      <c r="C220" s="163"/>
      <c r="D220" s="163"/>
      <c r="E220" s="164" t="s">
        <v>5</v>
      </c>
      <c r="F220" s="255" t="s">
        <v>375</v>
      </c>
      <c r="G220" s="256"/>
      <c r="H220" s="256"/>
      <c r="I220" s="256"/>
      <c r="J220" s="163"/>
      <c r="K220" s="165">
        <v>2</v>
      </c>
      <c r="L220" s="163"/>
      <c r="M220" s="163"/>
      <c r="N220" s="163"/>
      <c r="O220" s="163"/>
      <c r="P220" s="163"/>
      <c r="Q220" s="163"/>
      <c r="R220" s="166"/>
      <c r="T220" s="167"/>
      <c r="U220" s="163"/>
      <c r="V220" s="163"/>
      <c r="W220" s="163"/>
      <c r="X220" s="163"/>
      <c r="Y220" s="163"/>
      <c r="Z220" s="163"/>
      <c r="AA220" s="168"/>
      <c r="AT220" s="169" t="s">
        <v>371</v>
      </c>
      <c r="AU220" s="169" t="s">
        <v>130</v>
      </c>
      <c r="AV220" s="11" t="s">
        <v>163</v>
      </c>
      <c r="AW220" s="11" t="s">
        <v>30</v>
      </c>
      <c r="AX220" s="11" t="s">
        <v>80</v>
      </c>
      <c r="AY220" s="169" t="s">
        <v>164</v>
      </c>
    </row>
    <row r="221" spans="2:65" s="1" customFormat="1" ht="25.5" customHeight="1">
      <c r="B221" s="140"/>
      <c r="C221" s="170" t="s">
        <v>344</v>
      </c>
      <c r="D221" s="170" t="s">
        <v>508</v>
      </c>
      <c r="E221" s="171" t="s">
        <v>1036</v>
      </c>
      <c r="F221" s="263" t="s">
        <v>1037</v>
      </c>
      <c r="G221" s="263"/>
      <c r="H221" s="263"/>
      <c r="I221" s="263"/>
      <c r="J221" s="172" t="s">
        <v>569</v>
      </c>
      <c r="K221" s="173">
        <v>2</v>
      </c>
      <c r="L221" s="264">
        <v>0</v>
      </c>
      <c r="M221" s="264"/>
      <c r="N221" s="264">
        <f>ROUND(L221*K221,2)</f>
        <v>0</v>
      </c>
      <c r="O221" s="225"/>
      <c r="P221" s="225"/>
      <c r="Q221" s="225"/>
      <c r="R221" s="145"/>
      <c r="T221" s="146" t="s">
        <v>5</v>
      </c>
      <c r="U221" s="43" t="s">
        <v>37</v>
      </c>
      <c r="V221" s="147">
        <v>0</v>
      </c>
      <c r="W221" s="147">
        <f>V221*K221</f>
        <v>0</v>
      </c>
      <c r="X221" s="147">
        <v>0.17</v>
      </c>
      <c r="Y221" s="147">
        <f>X221*K221</f>
        <v>0.34</v>
      </c>
      <c r="Z221" s="147">
        <v>0</v>
      </c>
      <c r="AA221" s="148">
        <f>Z221*K221</f>
        <v>0</v>
      </c>
      <c r="AR221" s="21" t="s">
        <v>340</v>
      </c>
      <c r="AT221" s="21" t="s">
        <v>508</v>
      </c>
      <c r="AU221" s="21" t="s">
        <v>130</v>
      </c>
      <c r="AY221" s="21" t="s">
        <v>164</v>
      </c>
      <c r="BE221" s="149">
        <f>IF(U221="základní",N221,0)</f>
        <v>0</v>
      </c>
      <c r="BF221" s="149">
        <f>IF(U221="snížená",N221,0)</f>
        <v>0</v>
      </c>
      <c r="BG221" s="149">
        <f>IF(U221="zákl. přenesená",N221,0)</f>
        <v>0</v>
      </c>
      <c r="BH221" s="149">
        <f>IF(U221="sníž. přenesená",N221,0)</f>
        <v>0</v>
      </c>
      <c r="BI221" s="149">
        <f>IF(U221="nulová",N221,0)</f>
        <v>0</v>
      </c>
      <c r="BJ221" s="21" t="s">
        <v>80</v>
      </c>
      <c r="BK221" s="149">
        <f>ROUND(L221*K221,2)</f>
        <v>0</v>
      </c>
      <c r="BL221" s="21" t="s">
        <v>163</v>
      </c>
      <c r="BM221" s="21" t="s">
        <v>1038</v>
      </c>
    </row>
    <row r="222" spans="2:65" s="1" customFormat="1" ht="38.25" customHeight="1">
      <c r="B222" s="140"/>
      <c r="C222" s="141" t="s">
        <v>195</v>
      </c>
      <c r="D222" s="141" t="s">
        <v>165</v>
      </c>
      <c r="E222" s="142" t="s">
        <v>933</v>
      </c>
      <c r="F222" s="224" t="s">
        <v>934</v>
      </c>
      <c r="G222" s="224"/>
      <c r="H222" s="224"/>
      <c r="I222" s="224"/>
      <c r="J222" s="143" t="s">
        <v>417</v>
      </c>
      <c r="K222" s="144">
        <v>2.0129999999999999</v>
      </c>
      <c r="L222" s="225">
        <v>0</v>
      </c>
      <c r="M222" s="225"/>
      <c r="N222" s="225">
        <f>ROUND(L222*K222,2)</f>
        <v>0</v>
      </c>
      <c r="O222" s="225"/>
      <c r="P222" s="225"/>
      <c r="Q222" s="225"/>
      <c r="R222" s="145"/>
      <c r="T222" s="146" t="s">
        <v>5</v>
      </c>
      <c r="U222" s="43" t="s">
        <v>37</v>
      </c>
      <c r="V222" s="147">
        <v>1.319</v>
      </c>
      <c r="W222" s="147">
        <f>V222*K222</f>
        <v>2.6551469999999999</v>
      </c>
      <c r="X222" s="147">
        <v>0</v>
      </c>
      <c r="Y222" s="147">
        <f>X222*K222</f>
        <v>0</v>
      </c>
      <c r="Z222" s="147">
        <v>0</v>
      </c>
      <c r="AA222" s="148">
        <f>Z222*K222</f>
        <v>0</v>
      </c>
      <c r="AR222" s="21" t="s">
        <v>163</v>
      </c>
      <c r="AT222" s="21" t="s">
        <v>165</v>
      </c>
      <c r="AU222" s="21" t="s">
        <v>130</v>
      </c>
      <c r="AY222" s="21" t="s">
        <v>164</v>
      </c>
      <c r="BE222" s="149">
        <f>IF(U222="základní",N222,0)</f>
        <v>0</v>
      </c>
      <c r="BF222" s="149">
        <f>IF(U222="snížená",N222,0)</f>
        <v>0</v>
      </c>
      <c r="BG222" s="149">
        <f>IF(U222="zákl. přenesená",N222,0)</f>
        <v>0</v>
      </c>
      <c r="BH222" s="149">
        <f>IF(U222="sníž. přenesená",N222,0)</f>
        <v>0</v>
      </c>
      <c r="BI222" s="149">
        <f>IF(U222="nulová",N222,0)</f>
        <v>0</v>
      </c>
      <c r="BJ222" s="21" t="s">
        <v>80</v>
      </c>
      <c r="BK222" s="149">
        <f>ROUND(L222*K222,2)</f>
        <v>0</v>
      </c>
      <c r="BL222" s="21" t="s">
        <v>163</v>
      </c>
      <c r="BM222" s="21" t="s">
        <v>1039</v>
      </c>
    </row>
    <row r="223" spans="2:65" s="12" customFormat="1" ht="16.5" customHeight="1">
      <c r="B223" s="174"/>
      <c r="C223" s="175"/>
      <c r="D223" s="175"/>
      <c r="E223" s="176" t="s">
        <v>5</v>
      </c>
      <c r="F223" s="259" t="s">
        <v>950</v>
      </c>
      <c r="G223" s="260"/>
      <c r="H223" s="260"/>
      <c r="I223" s="260"/>
      <c r="J223" s="175"/>
      <c r="K223" s="176" t="s">
        <v>5</v>
      </c>
      <c r="L223" s="175"/>
      <c r="M223" s="175"/>
      <c r="N223" s="175"/>
      <c r="O223" s="175"/>
      <c r="P223" s="175"/>
      <c r="Q223" s="175"/>
      <c r="R223" s="177"/>
      <c r="T223" s="178"/>
      <c r="U223" s="175"/>
      <c r="V223" s="175"/>
      <c r="W223" s="175"/>
      <c r="X223" s="175"/>
      <c r="Y223" s="175"/>
      <c r="Z223" s="175"/>
      <c r="AA223" s="179"/>
      <c r="AT223" s="180" t="s">
        <v>371</v>
      </c>
      <c r="AU223" s="180" t="s">
        <v>130</v>
      </c>
      <c r="AV223" s="12" t="s">
        <v>80</v>
      </c>
      <c r="AW223" s="12" t="s">
        <v>30</v>
      </c>
      <c r="AX223" s="12" t="s">
        <v>72</v>
      </c>
      <c r="AY223" s="180" t="s">
        <v>164</v>
      </c>
    </row>
    <row r="224" spans="2:65" s="10" customFormat="1" ht="16.5" customHeight="1">
      <c r="B224" s="154"/>
      <c r="C224" s="155"/>
      <c r="D224" s="155"/>
      <c r="E224" s="156" t="s">
        <v>5</v>
      </c>
      <c r="F224" s="253" t="s">
        <v>1040</v>
      </c>
      <c r="G224" s="254"/>
      <c r="H224" s="254"/>
      <c r="I224" s="254"/>
      <c r="J224" s="155"/>
      <c r="K224" s="157">
        <v>2.0129999999999999</v>
      </c>
      <c r="L224" s="155"/>
      <c r="M224" s="155"/>
      <c r="N224" s="155"/>
      <c r="O224" s="155"/>
      <c r="P224" s="155"/>
      <c r="Q224" s="155"/>
      <c r="R224" s="158"/>
      <c r="T224" s="159"/>
      <c r="U224" s="155"/>
      <c r="V224" s="155"/>
      <c r="W224" s="155"/>
      <c r="X224" s="155"/>
      <c r="Y224" s="155"/>
      <c r="Z224" s="155"/>
      <c r="AA224" s="160"/>
      <c r="AT224" s="161" t="s">
        <v>371</v>
      </c>
      <c r="AU224" s="161" t="s">
        <v>130</v>
      </c>
      <c r="AV224" s="10" t="s">
        <v>130</v>
      </c>
      <c r="AW224" s="10" t="s">
        <v>30</v>
      </c>
      <c r="AX224" s="10" t="s">
        <v>72</v>
      </c>
      <c r="AY224" s="161" t="s">
        <v>164</v>
      </c>
    </row>
    <row r="225" spans="2:65" s="11" customFormat="1" ht="16.5" customHeight="1">
      <c r="B225" s="162"/>
      <c r="C225" s="163"/>
      <c r="D225" s="163"/>
      <c r="E225" s="164" t="s">
        <v>5</v>
      </c>
      <c r="F225" s="255" t="s">
        <v>375</v>
      </c>
      <c r="G225" s="256"/>
      <c r="H225" s="256"/>
      <c r="I225" s="256"/>
      <c r="J225" s="163"/>
      <c r="K225" s="165">
        <v>2.0129999999999999</v>
      </c>
      <c r="L225" s="163"/>
      <c r="M225" s="163"/>
      <c r="N225" s="163"/>
      <c r="O225" s="163"/>
      <c r="P225" s="163"/>
      <c r="Q225" s="163"/>
      <c r="R225" s="166"/>
      <c r="T225" s="167"/>
      <c r="U225" s="163"/>
      <c r="V225" s="163"/>
      <c r="W225" s="163"/>
      <c r="X225" s="163"/>
      <c r="Y225" s="163"/>
      <c r="Z225" s="163"/>
      <c r="AA225" s="168"/>
      <c r="AT225" s="169" t="s">
        <v>371</v>
      </c>
      <c r="AU225" s="169" t="s">
        <v>130</v>
      </c>
      <c r="AV225" s="11" t="s">
        <v>163</v>
      </c>
      <c r="AW225" s="11" t="s">
        <v>30</v>
      </c>
      <c r="AX225" s="11" t="s">
        <v>80</v>
      </c>
      <c r="AY225" s="169" t="s">
        <v>164</v>
      </c>
    </row>
    <row r="226" spans="2:65" s="9" customFormat="1" ht="29.85" customHeight="1">
      <c r="B226" s="129"/>
      <c r="C226" s="130"/>
      <c r="D226" s="139" t="s">
        <v>764</v>
      </c>
      <c r="E226" s="139"/>
      <c r="F226" s="139"/>
      <c r="G226" s="139"/>
      <c r="H226" s="139"/>
      <c r="I226" s="139"/>
      <c r="J226" s="139"/>
      <c r="K226" s="139"/>
      <c r="L226" s="139"/>
      <c r="M226" s="139"/>
      <c r="N226" s="230">
        <f>BK226</f>
        <v>0</v>
      </c>
      <c r="O226" s="231"/>
      <c r="P226" s="231"/>
      <c r="Q226" s="231"/>
      <c r="R226" s="132"/>
      <c r="T226" s="133"/>
      <c r="U226" s="130"/>
      <c r="V226" s="130"/>
      <c r="W226" s="134">
        <f>W227</f>
        <v>5.419842</v>
      </c>
      <c r="X226" s="130"/>
      <c r="Y226" s="134">
        <f>Y227</f>
        <v>0</v>
      </c>
      <c r="Z226" s="130"/>
      <c r="AA226" s="135">
        <f>AA227</f>
        <v>0</v>
      </c>
      <c r="AR226" s="136" t="s">
        <v>80</v>
      </c>
      <c r="AT226" s="137" t="s">
        <v>71</v>
      </c>
      <c r="AU226" s="137" t="s">
        <v>80</v>
      </c>
      <c r="AY226" s="136" t="s">
        <v>164</v>
      </c>
      <c r="BK226" s="138">
        <f>BK227</f>
        <v>0</v>
      </c>
    </row>
    <row r="227" spans="2:65" s="1" customFormat="1" ht="25.5" customHeight="1">
      <c r="B227" s="140"/>
      <c r="C227" s="141" t="s">
        <v>319</v>
      </c>
      <c r="D227" s="141" t="s">
        <v>165</v>
      </c>
      <c r="E227" s="142" t="s">
        <v>937</v>
      </c>
      <c r="F227" s="224" t="s">
        <v>938</v>
      </c>
      <c r="G227" s="224"/>
      <c r="H227" s="224"/>
      <c r="I227" s="224"/>
      <c r="J227" s="143" t="s">
        <v>511</v>
      </c>
      <c r="K227" s="144">
        <v>7.1219999999999999</v>
      </c>
      <c r="L227" s="225">
        <v>0</v>
      </c>
      <c r="M227" s="225"/>
      <c r="N227" s="225">
        <f>ROUND(L227*K227,2)</f>
        <v>0</v>
      </c>
      <c r="O227" s="225"/>
      <c r="P227" s="225"/>
      <c r="Q227" s="225"/>
      <c r="R227" s="145"/>
      <c r="T227" s="146" t="s">
        <v>5</v>
      </c>
      <c r="U227" s="151" t="s">
        <v>37</v>
      </c>
      <c r="V227" s="152">
        <v>0.76100000000000001</v>
      </c>
      <c r="W227" s="152">
        <f>V227*K227</f>
        <v>5.419842</v>
      </c>
      <c r="X227" s="152">
        <v>0</v>
      </c>
      <c r="Y227" s="152">
        <f>X227*K227</f>
        <v>0</v>
      </c>
      <c r="Z227" s="152">
        <v>0</v>
      </c>
      <c r="AA227" s="153">
        <f>Z227*K227</f>
        <v>0</v>
      </c>
      <c r="AR227" s="21" t="s">
        <v>163</v>
      </c>
      <c r="AT227" s="21" t="s">
        <v>165</v>
      </c>
      <c r="AU227" s="21" t="s">
        <v>130</v>
      </c>
      <c r="AY227" s="21" t="s">
        <v>164</v>
      </c>
      <c r="BE227" s="149">
        <f>IF(U227="základní",N227,0)</f>
        <v>0</v>
      </c>
      <c r="BF227" s="149">
        <f>IF(U227="snížená",N227,0)</f>
        <v>0</v>
      </c>
      <c r="BG227" s="149">
        <f>IF(U227="zákl. přenesená",N227,0)</f>
        <v>0</v>
      </c>
      <c r="BH227" s="149">
        <f>IF(U227="sníž. přenesená",N227,0)</f>
        <v>0</v>
      </c>
      <c r="BI227" s="149">
        <f>IF(U227="nulová",N227,0)</f>
        <v>0</v>
      </c>
      <c r="BJ227" s="21" t="s">
        <v>80</v>
      </c>
      <c r="BK227" s="149">
        <f>ROUND(L227*K227,2)</f>
        <v>0</v>
      </c>
      <c r="BL227" s="21" t="s">
        <v>163</v>
      </c>
      <c r="BM227" s="21" t="s">
        <v>1041</v>
      </c>
    </row>
    <row r="228" spans="2:65" s="1" customFormat="1" ht="6.95" customHeight="1">
      <c r="B228" s="58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60"/>
    </row>
  </sheetData>
  <mergeCells count="25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18:I118"/>
    <mergeCell ref="F119:I119"/>
    <mergeCell ref="F120:I120"/>
    <mergeCell ref="L120:M120"/>
    <mergeCell ref="N120:Q120"/>
    <mergeCell ref="F121:I121"/>
    <mergeCell ref="L121:M121"/>
    <mergeCell ref="N121:Q121"/>
    <mergeCell ref="F122:I122"/>
    <mergeCell ref="F123:I123"/>
    <mergeCell ref="F124:I124"/>
    <mergeCell ref="L124:M124"/>
    <mergeCell ref="N124:Q124"/>
    <mergeCell ref="F125:I125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79:I179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F189:I189"/>
    <mergeCell ref="F191:I191"/>
    <mergeCell ref="L191:M191"/>
    <mergeCell ref="N191:Q191"/>
    <mergeCell ref="F192:I192"/>
    <mergeCell ref="L192:M192"/>
    <mergeCell ref="N192:Q192"/>
    <mergeCell ref="F193:I193"/>
    <mergeCell ref="F194:I194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N214:Q214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H1:K1"/>
    <mergeCell ref="S2:AC2"/>
    <mergeCell ref="F224:I224"/>
    <mergeCell ref="F225:I225"/>
    <mergeCell ref="F227:I227"/>
    <mergeCell ref="L227:M227"/>
    <mergeCell ref="N227:Q227"/>
    <mergeCell ref="N114:Q114"/>
    <mergeCell ref="N115:Q115"/>
    <mergeCell ref="N116:Q116"/>
    <mergeCell ref="N180:Q180"/>
    <mergeCell ref="N190:Q190"/>
    <mergeCell ref="N226:Q226"/>
    <mergeCell ref="F219:I219"/>
    <mergeCell ref="F220:I220"/>
    <mergeCell ref="F221:I221"/>
    <mergeCell ref="L221:M221"/>
    <mergeCell ref="N221:Q221"/>
    <mergeCell ref="F222:I222"/>
    <mergeCell ref="L222:M222"/>
    <mergeCell ref="N222:Q222"/>
    <mergeCell ref="F223:I223"/>
    <mergeCell ref="F214:I214"/>
    <mergeCell ref="L214:M214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5"/>
  <sheetViews>
    <sheetView showGridLines="0" workbookViewId="0">
      <pane ySplit="1" topLeftCell="A199" activePane="bottomLeft" state="frozen"/>
      <selection pane="bottomLeft" activeCell="AC223" sqref="AC22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93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1042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N99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ROUND((SUM(BE99:BE100)+SUM(BE118:BE214)), 2)</f>
        <v>0</v>
      </c>
      <c r="I32" s="236"/>
      <c r="J32" s="236"/>
      <c r="K32" s="35"/>
      <c r="L32" s="35"/>
      <c r="M32" s="249">
        <f>ROUND(ROUND((SUM(BE99:BE100)+SUM(BE118:BE214)),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ROUND((SUM(BF99:BF100)+SUM(BF118:BF214)), 2)</f>
        <v>0</v>
      </c>
      <c r="I33" s="236"/>
      <c r="J33" s="236"/>
      <c r="K33" s="35"/>
      <c r="L33" s="35"/>
      <c r="M33" s="249">
        <f>ROUND(ROUND((SUM(BF99:BF100)+SUM(BF118:BF214)),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ROUND((SUM(BG99:BG100)+SUM(BG118:BG214)),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ROUND((SUM(BH99:BH100)+SUM(BH118:BH214)),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ROUND((SUM(BI99:BI100)+SUM(BI118:BI214)),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>401 - SO 401 - Elektropřípojka fontány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N118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358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N119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359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N120</f>
        <v>0</v>
      </c>
      <c r="O90" s="244"/>
      <c r="P90" s="244"/>
      <c r="Q90" s="244"/>
      <c r="R90" s="119"/>
    </row>
    <row r="91" spans="2:47" s="7" customFormat="1" ht="19.899999999999999" customHeight="1">
      <c r="B91" s="116"/>
      <c r="C91" s="117"/>
      <c r="D91" s="118" t="s">
        <v>1043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3">
        <f>N166</f>
        <v>0</v>
      </c>
      <c r="O91" s="244"/>
      <c r="P91" s="244"/>
      <c r="Q91" s="244"/>
      <c r="R91" s="119"/>
    </row>
    <row r="92" spans="2:47" s="6" customFormat="1" ht="24.95" customHeight="1">
      <c r="B92" s="112"/>
      <c r="C92" s="113"/>
      <c r="D92" s="114" t="s">
        <v>1044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29">
        <f>N169</f>
        <v>0</v>
      </c>
      <c r="O92" s="242"/>
      <c r="P92" s="242"/>
      <c r="Q92" s="242"/>
      <c r="R92" s="115"/>
    </row>
    <row r="93" spans="2:47" s="7" customFormat="1" ht="19.899999999999999" customHeight="1">
      <c r="B93" s="116"/>
      <c r="C93" s="117"/>
      <c r="D93" s="118" t="s">
        <v>1045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3">
        <f>N170</f>
        <v>0</v>
      </c>
      <c r="O93" s="244"/>
      <c r="P93" s="244"/>
      <c r="Q93" s="244"/>
      <c r="R93" s="119"/>
    </row>
    <row r="94" spans="2:47" s="6" customFormat="1" ht="24.95" customHeight="1">
      <c r="B94" s="112"/>
      <c r="C94" s="113"/>
      <c r="D94" s="114" t="s">
        <v>1046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29">
        <f>N179</f>
        <v>0</v>
      </c>
      <c r="O94" s="242"/>
      <c r="P94" s="242"/>
      <c r="Q94" s="242"/>
      <c r="R94" s="115"/>
    </row>
    <row r="95" spans="2:47" s="7" customFormat="1" ht="19.899999999999999" customHeight="1">
      <c r="B95" s="116"/>
      <c r="C95" s="117"/>
      <c r="D95" s="118" t="s">
        <v>1047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3">
        <f>N180</f>
        <v>0</v>
      </c>
      <c r="O95" s="244"/>
      <c r="P95" s="244"/>
      <c r="Q95" s="244"/>
      <c r="R95" s="119"/>
    </row>
    <row r="96" spans="2:47" s="7" customFormat="1" ht="19.899999999999999" customHeight="1">
      <c r="B96" s="116"/>
      <c r="C96" s="117"/>
      <c r="D96" s="118" t="s">
        <v>1048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43">
        <f>N205</f>
        <v>0</v>
      </c>
      <c r="O96" s="244"/>
      <c r="P96" s="244"/>
      <c r="Q96" s="244"/>
      <c r="R96" s="119"/>
    </row>
    <row r="97" spans="2:21" s="7" customFormat="1" ht="19.899999999999999" customHeight="1">
      <c r="B97" s="116"/>
      <c r="C97" s="117"/>
      <c r="D97" s="118" t="s">
        <v>1049</v>
      </c>
      <c r="E97" s="117"/>
      <c r="F97" s="117"/>
      <c r="G97" s="117"/>
      <c r="H97" s="117"/>
      <c r="I97" s="117"/>
      <c r="J97" s="117"/>
      <c r="K97" s="117"/>
      <c r="L97" s="117"/>
      <c r="M97" s="117"/>
      <c r="N97" s="243">
        <f>N209</f>
        <v>0</v>
      </c>
      <c r="O97" s="244"/>
      <c r="P97" s="244"/>
      <c r="Q97" s="244"/>
      <c r="R97" s="119"/>
    </row>
    <row r="98" spans="2:21" s="1" customFormat="1" ht="21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21" s="1" customFormat="1" ht="29.25" customHeight="1">
      <c r="B99" s="34"/>
      <c r="C99" s="111" t="s">
        <v>148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245">
        <v>0</v>
      </c>
      <c r="O99" s="246"/>
      <c r="P99" s="246"/>
      <c r="Q99" s="246"/>
      <c r="R99" s="36"/>
      <c r="T99" s="120"/>
      <c r="U99" s="121" t="s">
        <v>36</v>
      </c>
    </row>
    <row r="100" spans="2:21" s="1" customFormat="1" ht="18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21" s="1" customFormat="1" ht="29.25" customHeight="1">
      <c r="B101" s="34"/>
      <c r="C101" s="102" t="s">
        <v>124</v>
      </c>
      <c r="D101" s="103"/>
      <c r="E101" s="103"/>
      <c r="F101" s="103"/>
      <c r="G101" s="103"/>
      <c r="H101" s="103"/>
      <c r="I101" s="103"/>
      <c r="J101" s="103"/>
      <c r="K101" s="103"/>
      <c r="L101" s="188">
        <f>ROUND(SUM(N88+N99),2)</f>
        <v>0</v>
      </c>
      <c r="M101" s="188"/>
      <c r="N101" s="188"/>
      <c r="O101" s="188"/>
      <c r="P101" s="188"/>
      <c r="Q101" s="188"/>
      <c r="R101" s="36"/>
    </row>
    <row r="102" spans="2:21" s="1" customFormat="1" ht="6.95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6" spans="2:21" s="1" customFormat="1" ht="6.95" customHeight="1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07" spans="2:21" s="1" customFormat="1" ht="36.950000000000003" customHeight="1">
      <c r="B107" s="34"/>
      <c r="C107" s="205" t="s">
        <v>149</v>
      </c>
      <c r="D107" s="236"/>
      <c r="E107" s="236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36"/>
    </row>
    <row r="108" spans="2:21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1" s="1" customFormat="1" ht="30" customHeight="1">
      <c r="B109" s="34"/>
      <c r="C109" s="31" t="s">
        <v>17</v>
      </c>
      <c r="D109" s="35"/>
      <c r="E109" s="35"/>
      <c r="F109" s="237" t="str">
        <f>F6</f>
        <v>JIžní předpolí Písecké brány Komplet</v>
      </c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35"/>
      <c r="R109" s="36"/>
    </row>
    <row r="110" spans="2:21" s="1" customFormat="1" ht="36.950000000000003" customHeight="1">
      <c r="B110" s="34"/>
      <c r="C110" s="68" t="s">
        <v>132</v>
      </c>
      <c r="D110" s="35"/>
      <c r="E110" s="35"/>
      <c r="F110" s="207" t="str">
        <f>F7</f>
        <v>401 - SO 401 - Elektropřípojka fontány</v>
      </c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35"/>
      <c r="R110" s="36"/>
    </row>
    <row r="111" spans="2:21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18" customHeight="1">
      <c r="B112" s="34"/>
      <c r="C112" s="31" t="s">
        <v>21</v>
      </c>
      <c r="D112" s="35"/>
      <c r="E112" s="35"/>
      <c r="F112" s="29" t="str">
        <f>F9</f>
        <v xml:space="preserve"> </v>
      </c>
      <c r="G112" s="35"/>
      <c r="H112" s="35"/>
      <c r="I112" s="35"/>
      <c r="J112" s="35"/>
      <c r="K112" s="31" t="s">
        <v>23</v>
      </c>
      <c r="L112" s="35"/>
      <c r="M112" s="239" t="str">
        <f>IF(O9="","",O9)</f>
        <v>1.9.2017</v>
      </c>
      <c r="N112" s="239"/>
      <c r="O112" s="239"/>
      <c r="P112" s="239"/>
      <c r="Q112" s="35"/>
      <c r="R112" s="36"/>
    </row>
    <row r="113" spans="2:65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15">
      <c r="B114" s="34"/>
      <c r="C114" s="31" t="s">
        <v>25</v>
      </c>
      <c r="D114" s="35"/>
      <c r="E114" s="35"/>
      <c r="F114" s="29" t="str">
        <f>E12</f>
        <v xml:space="preserve"> </v>
      </c>
      <c r="G114" s="35"/>
      <c r="H114" s="35"/>
      <c r="I114" s="35"/>
      <c r="J114" s="35"/>
      <c r="K114" s="31" t="s">
        <v>29</v>
      </c>
      <c r="L114" s="35"/>
      <c r="M114" s="218" t="str">
        <f>E18</f>
        <v xml:space="preserve"> </v>
      </c>
      <c r="N114" s="218"/>
      <c r="O114" s="218"/>
      <c r="P114" s="218"/>
      <c r="Q114" s="218"/>
      <c r="R114" s="36"/>
    </row>
    <row r="115" spans="2:65" s="1" customFormat="1" ht="14.45" customHeight="1">
      <c r="B115" s="34"/>
      <c r="C115" s="31" t="s">
        <v>28</v>
      </c>
      <c r="D115" s="35"/>
      <c r="E115" s="35"/>
      <c r="F115" s="29" t="str">
        <f>IF(E15="","",E15)</f>
        <v xml:space="preserve"> </v>
      </c>
      <c r="G115" s="35"/>
      <c r="H115" s="35"/>
      <c r="I115" s="35"/>
      <c r="J115" s="35"/>
      <c r="K115" s="31" t="s">
        <v>31</v>
      </c>
      <c r="L115" s="35"/>
      <c r="M115" s="218" t="str">
        <f>E21</f>
        <v xml:space="preserve"> </v>
      </c>
      <c r="N115" s="218"/>
      <c r="O115" s="218"/>
      <c r="P115" s="218"/>
      <c r="Q115" s="218"/>
      <c r="R115" s="36"/>
    </row>
    <row r="116" spans="2:65" s="1" customFormat="1" ht="10.3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8" customFormat="1" ht="29.25" customHeight="1">
      <c r="B117" s="122"/>
      <c r="C117" s="123" t="s">
        <v>150</v>
      </c>
      <c r="D117" s="124" t="s">
        <v>151</v>
      </c>
      <c r="E117" s="124" t="s">
        <v>54</v>
      </c>
      <c r="F117" s="240" t="s">
        <v>152</v>
      </c>
      <c r="G117" s="240"/>
      <c r="H117" s="240"/>
      <c r="I117" s="240"/>
      <c r="J117" s="124" t="s">
        <v>153</v>
      </c>
      <c r="K117" s="124" t="s">
        <v>154</v>
      </c>
      <c r="L117" s="240" t="s">
        <v>155</v>
      </c>
      <c r="M117" s="240"/>
      <c r="N117" s="240" t="s">
        <v>138</v>
      </c>
      <c r="O117" s="240"/>
      <c r="P117" s="240"/>
      <c r="Q117" s="241"/>
      <c r="R117" s="125"/>
      <c r="T117" s="75" t="s">
        <v>156</v>
      </c>
      <c r="U117" s="76" t="s">
        <v>36</v>
      </c>
      <c r="V117" s="76" t="s">
        <v>157</v>
      </c>
      <c r="W117" s="76" t="s">
        <v>158</v>
      </c>
      <c r="X117" s="76" t="s">
        <v>159</v>
      </c>
      <c r="Y117" s="76" t="s">
        <v>160</v>
      </c>
      <c r="Z117" s="76" t="s">
        <v>161</v>
      </c>
      <c r="AA117" s="77" t="s">
        <v>162</v>
      </c>
    </row>
    <row r="118" spans="2:65" s="1" customFormat="1" ht="29.25" customHeight="1">
      <c r="B118" s="34"/>
      <c r="C118" s="79" t="s">
        <v>134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226">
        <f>BK118</f>
        <v>0</v>
      </c>
      <c r="O118" s="227"/>
      <c r="P118" s="227"/>
      <c r="Q118" s="227"/>
      <c r="R118" s="36"/>
      <c r="T118" s="78"/>
      <c r="U118" s="50"/>
      <c r="V118" s="50"/>
      <c r="W118" s="126">
        <f>W119+W169+W179</f>
        <v>67.699029999999993</v>
      </c>
      <c r="X118" s="50"/>
      <c r="Y118" s="126">
        <f>Y119+Y169+Y179</f>
        <v>9.004821800000002</v>
      </c>
      <c r="Z118" s="50"/>
      <c r="AA118" s="127">
        <f>AA119+AA169+AA179</f>
        <v>0</v>
      </c>
      <c r="AT118" s="21" t="s">
        <v>71</v>
      </c>
      <c r="AU118" s="21" t="s">
        <v>140</v>
      </c>
      <c r="BK118" s="128">
        <f>BK119+BK169+BK179</f>
        <v>0</v>
      </c>
    </row>
    <row r="119" spans="2:65" s="9" customFormat="1" ht="37.35" customHeight="1">
      <c r="B119" s="129"/>
      <c r="C119" s="130"/>
      <c r="D119" s="131" t="s">
        <v>358</v>
      </c>
      <c r="E119" s="131"/>
      <c r="F119" s="131"/>
      <c r="G119" s="131"/>
      <c r="H119" s="131"/>
      <c r="I119" s="131"/>
      <c r="J119" s="131"/>
      <c r="K119" s="131"/>
      <c r="L119" s="131"/>
      <c r="M119" s="131"/>
      <c r="N119" s="228">
        <f>BK119</f>
        <v>0</v>
      </c>
      <c r="O119" s="229"/>
      <c r="P119" s="229"/>
      <c r="Q119" s="229"/>
      <c r="R119" s="132"/>
      <c r="T119" s="133"/>
      <c r="U119" s="130"/>
      <c r="V119" s="130"/>
      <c r="W119" s="134">
        <f>W120+W166</f>
        <v>47.939063999999988</v>
      </c>
      <c r="X119" s="130"/>
      <c r="Y119" s="134">
        <f>Y120+Y166</f>
        <v>0</v>
      </c>
      <c r="Z119" s="130"/>
      <c r="AA119" s="135">
        <f>AA120+AA166</f>
        <v>0</v>
      </c>
      <c r="AR119" s="136" t="s">
        <v>80</v>
      </c>
      <c r="AT119" s="137" t="s">
        <v>71</v>
      </c>
      <c r="AU119" s="137" t="s">
        <v>72</v>
      </c>
      <c r="AY119" s="136" t="s">
        <v>164</v>
      </c>
      <c r="BK119" s="138">
        <f>BK120+BK166</f>
        <v>0</v>
      </c>
    </row>
    <row r="120" spans="2:65" s="9" customFormat="1" ht="19.899999999999999" customHeight="1">
      <c r="B120" s="129"/>
      <c r="C120" s="130"/>
      <c r="D120" s="139" t="s">
        <v>359</v>
      </c>
      <c r="E120" s="139"/>
      <c r="F120" s="139"/>
      <c r="G120" s="139"/>
      <c r="H120" s="139"/>
      <c r="I120" s="139"/>
      <c r="J120" s="139"/>
      <c r="K120" s="139"/>
      <c r="L120" s="139"/>
      <c r="M120" s="139"/>
      <c r="N120" s="230">
        <f>BK120</f>
        <v>0</v>
      </c>
      <c r="O120" s="231"/>
      <c r="P120" s="231"/>
      <c r="Q120" s="231"/>
      <c r="R120" s="132"/>
      <c r="T120" s="133"/>
      <c r="U120" s="130"/>
      <c r="V120" s="130"/>
      <c r="W120" s="134">
        <f>SUM(W121:W165)</f>
        <v>44.92910599999999</v>
      </c>
      <c r="X120" s="130"/>
      <c r="Y120" s="134">
        <f>SUM(Y121:Y165)</f>
        <v>0</v>
      </c>
      <c r="Z120" s="130"/>
      <c r="AA120" s="135">
        <f>SUM(AA121:AA165)</f>
        <v>0</v>
      </c>
      <c r="AR120" s="136" t="s">
        <v>80</v>
      </c>
      <c r="AT120" s="137" t="s">
        <v>71</v>
      </c>
      <c r="AU120" s="137" t="s">
        <v>80</v>
      </c>
      <c r="AY120" s="136" t="s">
        <v>164</v>
      </c>
      <c r="BK120" s="138">
        <f>SUM(BK121:BK165)</f>
        <v>0</v>
      </c>
    </row>
    <row r="121" spans="2:65" s="1" customFormat="1" ht="25.5" customHeight="1">
      <c r="B121" s="140"/>
      <c r="C121" s="141" t="s">
        <v>216</v>
      </c>
      <c r="D121" s="141" t="s">
        <v>165</v>
      </c>
      <c r="E121" s="142" t="s">
        <v>1050</v>
      </c>
      <c r="F121" s="224" t="s">
        <v>1051</v>
      </c>
      <c r="G121" s="224"/>
      <c r="H121" s="224"/>
      <c r="I121" s="224"/>
      <c r="J121" s="143" t="s">
        <v>417</v>
      </c>
      <c r="K121" s="144">
        <v>9.8670000000000009</v>
      </c>
      <c r="L121" s="225">
        <v>0</v>
      </c>
      <c r="M121" s="225"/>
      <c r="N121" s="225">
        <f>ROUND(L121*K121,2)</f>
        <v>0</v>
      </c>
      <c r="O121" s="225"/>
      <c r="P121" s="225"/>
      <c r="Q121" s="225"/>
      <c r="R121" s="145"/>
      <c r="T121" s="146" t="s">
        <v>5</v>
      </c>
      <c r="U121" s="43" t="s">
        <v>37</v>
      </c>
      <c r="V121" s="147">
        <v>2.3199999999999998</v>
      </c>
      <c r="W121" s="147">
        <f>V121*K121</f>
        <v>22.891439999999999</v>
      </c>
      <c r="X121" s="147">
        <v>0</v>
      </c>
      <c r="Y121" s="147">
        <f>X121*K121</f>
        <v>0</v>
      </c>
      <c r="Z121" s="147">
        <v>0</v>
      </c>
      <c r="AA121" s="148">
        <f>Z121*K121</f>
        <v>0</v>
      </c>
      <c r="AR121" s="21" t="s">
        <v>163</v>
      </c>
      <c r="AT121" s="21" t="s">
        <v>165</v>
      </c>
      <c r="AU121" s="21" t="s">
        <v>130</v>
      </c>
      <c r="AY121" s="21" t="s">
        <v>164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1" t="s">
        <v>80</v>
      </c>
      <c r="BK121" s="149">
        <f>ROUND(L121*K121,2)</f>
        <v>0</v>
      </c>
      <c r="BL121" s="21" t="s">
        <v>163</v>
      </c>
      <c r="BM121" s="21" t="s">
        <v>1052</v>
      </c>
    </row>
    <row r="122" spans="2:65" s="10" customFormat="1" ht="25.5" customHeight="1">
      <c r="B122" s="154"/>
      <c r="C122" s="155"/>
      <c r="D122" s="155"/>
      <c r="E122" s="156" t="s">
        <v>5</v>
      </c>
      <c r="F122" s="257" t="s">
        <v>1053</v>
      </c>
      <c r="G122" s="258"/>
      <c r="H122" s="258"/>
      <c r="I122" s="258"/>
      <c r="J122" s="155"/>
      <c r="K122" s="157">
        <v>4.9279999999999999</v>
      </c>
      <c r="L122" s="155"/>
      <c r="M122" s="155"/>
      <c r="N122" s="155"/>
      <c r="O122" s="155"/>
      <c r="P122" s="155"/>
      <c r="Q122" s="155"/>
      <c r="R122" s="158"/>
      <c r="T122" s="159"/>
      <c r="U122" s="155"/>
      <c r="V122" s="155"/>
      <c r="W122" s="155"/>
      <c r="X122" s="155"/>
      <c r="Y122" s="155"/>
      <c r="Z122" s="155"/>
      <c r="AA122" s="160"/>
      <c r="AT122" s="161" t="s">
        <v>371</v>
      </c>
      <c r="AU122" s="161" t="s">
        <v>130</v>
      </c>
      <c r="AV122" s="10" t="s">
        <v>130</v>
      </c>
      <c r="AW122" s="10" t="s">
        <v>30</v>
      </c>
      <c r="AX122" s="10" t="s">
        <v>72</v>
      </c>
      <c r="AY122" s="161" t="s">
        <v>164</v>
      </c>
    </row>
    <row r="123" spans="2:65" s="10" customFormat="1" ht="25.5" customHeight="1">
      <c r="B123" s="154"/>
      <c r="C123" s="155"/>
      <c r="D123" s="155"/>
      <c r="E123" s="156" t="s">
        <v>5</v>
      </c>
      <c r="F123" s="253" t="s">
        <v>1054</v>
      </c>
      <c r="G123" s="254"/>
      <c r="H123" s="254"/>
      <c r="I123" s="254"/>
      <c r="J123" s="155"/>
      <c r="K123" s="157">
        <v>3.9940000000000002</v>
      </c>
      <c r="L123" s="155"/>
      <c r="M123" s="155"/>
      <c r="N123" s="155"/>
      <c r="O123" s="155"/>
      <c r="P123" s="155"/>
      <c r="Q123" s="155"/>
      <c r="R123" s="158"/>
      <c r="T123" s="159"/>
      <c r="U123" s="155"/>
      <c r="V123" s="155"/>
      <c r="W123" s="155"/>
      <c r="X123" s="155"/>
      <c r="Y123" s="155"/>
      <c r="Z123" s="155"/>
      <c r="AA123" s="160"/>
      <c r="AT123" s="161" t="s">
        <v>371</v>
      </c>
      <c r="AU123" s="161" t="s">
        <v>130</v>
      </c>
      <c r="AV123" s="10" t="s">
        <v>130</v>
      </c>
      <c r="AW123" s="10" t="s">
        <v>30</v>
      </c>
      <c r="AX123" s="10" t="s">
        <v>72</v>
      </c>
      <c r="AY123" s="161" t="s">
        <v>164</v>
      </c>
    </row>
    <row r="124" spans="2:65" s="10" customFormat="1" ht="25.5" customHeight="1">
      <c r="B124" s="154"/>
      <c r="C124" s="155"/>
      <c r="D124" s="155"/>
      <c r="E124" s="156" t="s">
        <v>5</v>
      </c>
      <c r="F124" s="253" t="s">
        <v>1055</v>
      </c>
      <c r="G124" s="254"/>
      <c r="H124" s="254"/>
      <c r="I124" s="254"/>
      <c r="J124" s="155"/>
      <c r="K124" s="157">
        <v>0.94499999999999995</v>
      </c>
      <c r="L124" s="155"/>
      <c r="M124" s="155"/>
      <c r="N124" s="155"/>
      <c r="O124" s="155"/>
      <c r="P124" s="155"/>
      <c r="Q124" s="155"/>
      <c r="R124" s="158"/>
      <c r="T124" s="159"/>
      <c r="U124" s="155"/>
      <c r="V124" s="155"/>
      <c r="W124" s="155"/>
      <c r="X124" s="155"/>
      <c r="Y124" s="155"/>
      <c r="Z124" s="155"/>
      <c r="AA124" s="160"/>
      <c r="AT124" s="161" t="s">
        <v>371</v>
      </c>
      <c r="AU124" s="161" t="s">
        <v>130</v>
      </c>
      <c r="AV124" s="10" t="s">
        <v>130</v>
      </c>
      <c r="AW124" s="10" t="s">
        <v>30</v>
      </c>
      <c r="AX124" s="10" t="s">
        <v>72</v>
      </c>
      <c r="AY124" s="161" t="s">
        <v>164</v>
      </c>
    </row>
    <row r="125" spans="2:65" s="11" customFormat="1" ht="16.5" customHeight="1">
      <c r="B125" s="162"/>
      <c r="C125" s="163"/>
      <c r="D125" s="163"/>
      <c r="E125" s="164" t="s">
        <v>5</v>
      </c>
      <c r="F125" s="255" t="s">
        <v>375</v>
      </c>
      <c r="G125" s="256"/>
      <c r="H125" s="256"/>
      <c r="I125" s="256"/>
      <c r="J125" s="163"/>
      <c r="K125" s="165">
        <v>9.8670000000000009</v>
      </c>
      <c r="L125" s="163"/>
      <c r="M125" s="163"/>
      <c r="N125" s="163"/>
      <c r="O125" s="163"/>
      <c r="P125" s="163"/>
      <c r="Q125" s="163"/>
      <c r="R125" s="166"/>
      <c r="T125" s="167"/>
      <c r="U125" s="163"/>
      <c r="V125" s="163"/>
      <c r="W125" s="163"/>
      <c r="X125" s="163"/>
      <c r="Y125" s="163"/>
      <c r="Z125" s="163"/>
      <c r="AA125" s="168"/>
      <c r="AT125" s="169" t="s">
        <v>371</v>
      </c>
      <c r="AU125" s="169" t="s">
        <v>130</v>
      </c>
      <c r="AV125" s="11" t="s">
        <v>163</v>
      </c>
      <c r="AW125" s="11" t="s">
        <v>30</v>
      </c>
      <c r="AX125" s="11" t="s">
        <v>80</v>
      </c>
      <c r="AY125" s="169" t="s">
        <v>164</v>
      </c>
    </row>
    <row r="126" spans="2:65" s="1" customFormat="1" ht="25.5" customHeight="1">
      <c r="B126" s="140"/>
      <c r="C126" s="141" t="s">
        <v>181</v>
      </c>
      <c r="D126" s="141" t="s">
        <v>165</v>
      </c>
      <c r="E126" s="142" t="s">
        <v>1056</v>
      </c>
      <c r="F126" s="224" t="s">
        <v>1057</v>
      </c>
      <c r="G126" s="224"/>
      <c r="H126" s="224"/>
      <c r="I126" s="224"/>
      <c r="J126" s="143" t="s">
        <v>417</v>
      </c>
      <c r="K126" s="144">
        <v>5.0609999999999999</v>
      </c>
      <c r="L126" s="225">
        <v>0</v>
      </c>
      <c r="M126" s="225"/>
      <c r="N126" s="225">
        <f>ROUND(L126*K126,2)</f>
        <v>0</v>
      </c>
      <c r="O126" s="225"/>
      <c r="P126" s="225"/>
      <c r="Q126" s="225"/>
      <c r="R126" s="145"/>
      <c r="T126" s="146" t="s">
        <v>5</v>
      </c>
      <c r="U126" s="43" t="s">
        <v>37</v>
      </c>
      <c r="V126" s="147">
        <v>2.3199999999999998</v>
      </c>
      <c r="W126" s="147">
        <f>V126*K126</f>
        <v>11.74152</v>
      </c>
      <c r="X126" s="147">
        <v>0</v>
      </c>
      <c r="Y126" s="147">
        <f>X126*K126</f>
        <v>0</v>
      </c>
      <c r="Z126" s="147">
        <v>0</v>
      </c>
      <c r="AA126" s="148">
        <f>Z126*K126</f>
        <v>0</v>
      </c>
      <c r="AR126" s="21" t="s">
        <v>163</v>
      </c>
      <c r="AT126" s="21" t="s">
        <v>165</v>
      </c>
      <c r="AU126" s="21" t="s">
        <v>130</v>
      </c>
      <c r="AY126" s="21" t="s">
        <v>164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1" t="s">
        <v>80</v>
      </c>
      <c r="BK126" s="149">
        <f>ROUND(L126*K126,2)</f>
        <v>0</v>
      </c>
      <c r="BL126" s="21" t="s">
        <v>163</v>
      </c>
      <c r="BM126" s="21" t="s">
        <v>1058</v>
      </c>
    </row>
    <row r="127" spans="2:65" s="10" customFormat="1" ht="25.5" customHeight="1">
      <c r="B127" s="154"/>
      <c r="C127" s="155"/>
      <c r="D127" s="155"/>
      <c r="E127" s="156" t="s">
        <v>5</v>
      </c>
      <c r="F127" s="257" t="s">
        <v>1059</v>
      </c>
      <c r="G127" s="258"/>
      <c r="H127" s="258"/>
      <c r="I127" s="258"/>
      <c r="J127" s="155"/>
      <c r="K127" s="157">
        <v>2.464</v>
      </c>
      <c r="L127" s="155"/>
      <c r="M127" s="155"/>
      <c r="N127" s="155"/>
      <c r="O127" s="155"/>
      <c r="P127" s="155"/>
      <c r="Q127" s="155"/>
      <c r="R127" s="158"/>
      <c r="T127" s="159"/>
      <c r="U127" s="155"/>
      <c r="V127" s="155"/>
      <c r="W127" s="155"/>
      <c r="X127" s="155"/>
      <c r="Y127" s="155"/>
      <c r="Z127" s="155"/>
      <c r="AA127" s="160"/>
      <c r="AT127" s="161" t="s">
        <v>371</v>
      </c>
      <c r="AU127" s="161" t="s">
        <v>130</v>
      </c>
      <c r="AV127" s="10" t="s">
        <v>130</v>
      </c>
      <c r="AW127" s="10" t="s">
        <v>30</v>
      </c>
      <c r="AX127" s="10" t="s">
        <v>72</v>
      </c>
      <c r="AY127" s="161" t="s">
        <v>164</v>
      </c>
    </row>
    <row r="128" spans="2:65" s="10" customFormat="1" ht="38.25" customHeight="1">
      <c r="B128" s="154"/>
      <c r="C128" s="155"/>
      <c r="D128" s="155"/>
      <c r="E128" s="156" t="s">
        <v>5</v>
      </c>
      <c r="F128" s="253" t="s">
        <v>1060</v>
      </c>
      <c r="G128" s="254"/>
      <c r="H128" s="254"/>
      <c r="I128" s="254"/>
      <c r="J128" s="155"/>
      <c r="K128" s="157">
        <v>2.282</v>
      </c>
      <c r="L128" s="155"/>
      <c r="M128" s="155"/>
      <c r="N128" s="155"/>
      <c r="O128" s="155"/>
      <c r="P128" s="155"/>
      <c r="Q128" s="155"/>
      <c r="R128" s="158"/>
      <c r="T128" s="159"/>
      <c r="U128" s="155"/>
      <c r="V128" s="155"/>
      <c r="W128" s="155"/>
      <c r="X128" s="155"/>
      <c r="Y128" s="155"/>
      <c r="Z128" s="155"/>
      <c r="AA128" s="160"/>
      <c r="AT128" s="161" t="s">
        <v>371</v>
      </c>
      <c r="AU128" s="161" t="s">
        <v>130</v>
      </c>
      <c r="AV128" s="10" t="s">
        <v>130</v>
      </c>
      <c r="AW128" s="10" t="s">
        <v>30</v>
      </c>
      <c r="AX128" s="10" t="s">
        <v>72</v>
      </c>
      <c r="AY128" s="161" t="s">
        <v>164</v>
      </c>
    </row>
    <row r="129" spans="2:65" s="10" customFormat="1" ht="25.5" customHeight="1">
      <c r="B129" s="154"/>
      <c r="C129" s="155"/>
      <c r="D129" s="155"/>
      <c r="E129" s="156" t="s">
        <v>5</v>
      </c>
      <c r="F129" s="253" t="s">
        <v>1061</v>
      </c>
      <c r="G129" s="254"/>
      <c r="H129" s="254"/>
      <c r="I129" s="254"/>
      <c r="J129" s="155"/>
      <c r="K129" s="157">
        <v>0.315</v>
      </c>
      <c r="L129" s="155"/>
      <c r="M129" s="155"/>
      <c r="N129" s="155"/>
      <c r="O129" s="155"/>
      <c r="P129" s="155"/>
      <c r="Q129" s="155"/>
      <c r="R129" s="158"/>
      <c r="T129" s="159"/>
      <c r="U129" s="155"/>
      <c r="V129" s="155"/>
      <c r="W129" s="155"/>
      <c r="X129" s="155"/>
      <c r="Y129" s="155"/>
      <c r="Z129" s="155"/>
      <c r="AA129" s="160"/>
      <c r="AT129" s="161" t="s">
        <v>371</v>
      </c>
      <c r="AU129" s="161" t="s">
        <v>130</v>
      </c>
      <c r="AV129" s="10" t="s">
        <v>130</v>
      </c>
      <c r="AW129" s="10" t="s">
        <v>30</v>
      </c>
      <c r="AX129" s="10" t="s">
        <v>72</v>
      </c>
      <c r="AY129" s="161" t="s">
        <v>164</v>
      </c>
    </row>
    <row r="130" spans="2:65" s="11" customFormat="1" ht="16.5" customHeight="1">
      <c r="B130" s="162"/>
      <c r="C130" s="163"/>
      <c r="D130" s="163"/>
      <c r="E130" s="164" t="s">
        <v>5</v>
      </c>
      <c r="F130" s="255" t="s">
        <v>375</v>
      </c>
      <c r="G130" s="256"/>
      <c r="H130" s="256"/>
      <c r="I130" s="256"/>
      <c r="J130" s="163"/>
      <c r="K130" s="165">
        <v>5.0609999999999999</v>
      </c>
      <c r="L130" s="163"/>
      <c r="M130" s="163"/>
      <c r="N130" s="163"/>
      <c r="O130" s="163"/>
      <c r="P130" s="163"/>
      <c r="Q130" s="163"/>
      <c r="R130" s="166"/>
      <c r="T130" s="167"/>
      <c r="U130" s="163"/>
      <c r="V130" s="163"/>
      <c r="W130" s="163"/>
      <c r="X130" s="163"/>
      <c r="Y130" s="163"/>
      <c r="Z130" s="163"/>
      <c r="AA130" s="168"/>
      <c r="AT130" s="169" t="s">
        <v>371</v>
      </c>
      <c r="AU130" s="169" t="s">
        <v>130</v>
      </c>
      <c r="AV130" s="11" t="s">
        <v>163</v>
      </c>
      <c r="AW130" s="11" t="s">
        <v>30</v>
      </c>
      <c r="AX130" s="11" t="s">
        <v>80</v>
      </c>
      <c r="AY130" s="169" t="s">
        <v>164</v>
      </c>
    </row>
    <row r="131" spans="2:65" s="1" customFormat="1" ht="25.5" customHeight="1">
      <c r="B131" s="140"/>
      <c r="C131" s="141" t="s">
        <v>721</v>
      </c>
      <c r="D131" s="141" t="s">
        <v>165</v>
      </c>
      <c r="E131" s="142" t="s">
        <v>1062</v>
      </c>
      <c r="F131" s="224" t="s">
        <v>1063</v>
      </c>
      <c r="G131" s="224"/>
      <c r="H131" s="224"/>
      <c r="I131" s="224"/>
      <c r="J131" s="143" t="s">
        <v>417</v>
      </c>
      <c r="K131" s="144">
        <v>5.0609999999999999</v>
      </c>
      <c r="L131" s="225">
        <v>0</v>
      </c>
      <c r="M131" s="225"/>
      <c r="N131" s="225">
        <f>ROUND(L131*K131,2)</f>
        <v>0</v>
      </c>
      <c r="O131" s="225"/>
      <c r="P131" s="225"/>
      <c r="Q131" s="225"/>
      <c r="R131" s="145"/>
      <c r="T131" s="146" t="s">
        <v>5</v>
      </c>
      <c r="U131" s="43" t="s">
        <v>37</v>
      </c>
      <c r="V131" s="147">
        <v>0.65400000000000003</v>
      </c>
      <c r="W131" s="147">
        <f>V131*K131</f>
        <v>3.3098939999999999</v>
      </c>
      <c r="X131" s="147">
        <v>0</v>
      </c>
      <c r="Y131" s="147">
        <f>X131*K131</f>
        <v>0</v>
      </c>
      <c r="Z131" s="147">
        <v>0</v>
      </c>
      <c r="AA131" s="148">
        <f>Z131*K131</f>
        <v>0</v>
      </c>
      <c r="AR131" s="21" t="s">
        <v>163</v>
      </c>
      <c r="AT131" s="21" t="s">
        <v>165</v>
      </c>
      <c r="AU131" s="21" t="s">
        <v>130</v>
      </c>
      <c r="AY131" s="21" t="s">
        <v>164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1" t="s">
        <v>80</v>
      </c>
      <c r="BK131" s="149">
        <f>ROUND(L131*K131,2)</f>
        <v>0</v>
      </c>
      <c r="BL131" s="21" t="s">
        <v>163</v>
      </c>
      <c r="BM131" s="21" t="s">
        <v>1064</v>
      </c>
    </row>
    <row r="132" spans="2:65" s="10" customFormat="1" ht="25.5" customHeight="1">
      <c r="B132" s="154"/>
      <c r="C132" s="155"/>
      <c r="D132" s="155"/>
      <c r="E132" s="156" t="s">
        <v>5</v>
      </c>
      <c r="F132" s="257" t="s">
        <v>1059</v>
      </c>
      <c r="G132" s="258"/>
      <c r="H132" s="258"/>
      <c r="I132" s="258"/>
      <c r="J132" s="155"/>
      <c r="K132" s="157">
        <v>2.464</v>
      </c>
      <c r="L132" s="155"/>
      <c r="M132" s="155"/>
      <c r="N132" s="155"/>
      <c r="O132" s="155"/>
      <c r="P132" s="155"/>
      <c r="Q132" s="155"/>
      <c r="R132" s="158"/>
      <c r="T132" s="159"/>
      <c r="U132" s="155"/>
      <c r="V132" s="155"/>
      <c r="W132" s="155"/>
      <c r="X132" s="155"/>
      <c r="Y132" s="155"/>
      <c r="Z132" s="155"/>
      <c r="AA132" s="160"/>
      <c r="AT132" s="161" t="s">
        <v>371</v>
      </c>
      <c r="AU132" s="161" t="s">
        <v>130</v>
      </c>
      <c r="AV132" s="10" t="s">
        <v>130</v>
      </c>
      <c r="AW132" s="10" t="s">
        <v>30</v>
      </c>
      <c r="AX132" s="10" t="s">
        <v>72</v>
      </c>
      <c r="AY132" s="161" t="s">
        <v>164</v>
      </c>
    </row>
    <row r="133" spans="2:65" s="10" customFormat="1" ht="38.25" customHeight="1">
      <c r="B133" s="154"/>
      <c r="C133" s="155"/>
      <c r="D133" s="155"/>
      <c r="E133" s="156" t="s">
        <v>5</v>
      </c>
      <c r="F133" s="253" t="s">
        <v>1060</v>
      </c>
      <c r="G133" s="254"/>
      <c r="H133" s="254"/>
      <c r="I133" s="254"/>
      <c r="J133" s="155"/>
      <c r="K133" s="157">
        <v>2.282</v>
      </c>
      <c r="L133" s="155"/>
      <c r="M133" s="155"/>
      <c r="N133" s="155"/>
      <c r="O133" s="155"/>
      <c r="P133" s="155"/>
      <c r="Q133" s="155"/>
      <c r="R133" s="158"/>
      <c r="T133" s="159"/>
      <c r="U133" s="155"/>
      <c r="V133" s="155"/>
      <c r="W133" s="155"/>
      <c r="X133" s="155"/>
      <c r="Y133" s="155"/>
      <c r="Z133" s="155"/>
      <c r="AA133" s="160"/>
      <c r="AT133" s="161" t="s">
        <v>371</v>
      </c>
      <c r="AU133" s="161" t="s">
        <v>130</v>
      </c>
      <c r="AV133" s="10" t="s">
        <v>130</v>
      </c>
      <c r="AW133" s="10" t="s">
        <v>30</v>
      </c>
      <c r="AX133" s="10" t="s">
        <v>72</v>
      </c>
      <c r="AY133" s="161" t="s">
        <v>164</v>
      </c>
    </row>
    <row r="134" spans="2:65" s="10" customFormat="1" ht="25.5" customHeight="1">
      <c r="B134" s="154"/>
      <c r="C134" s="155"/>
      <c r="D134" s="155"/>
      <c r="E134" s="156" t="s">
        <v>5</v>
      </c>
      <c r="F134" s="253" t="s">
        <v>1061</v>
      </c>
      <c r="G134" s="254"/>
      <c r="H134" s="254"/>
      <c r="I134" s="254"/>
      <c r="J134" s="155"/>
      <c r="K134" s="157">
        <v>0.315</v>
      </c>
      <c r="L134" s="155"/>
      <c r="M134" s="155"/>
      <c r="N134" s="155"/>
      <c r="O134" s="155"/>
      <c r="P134" s="155"/>
      <c r="Q134" s="155"/>
      <c r="R134" s="158"/>
      <c r="T134" s="159"/>
      <c r="U134" s="155"/>
      <c r="V134" s="155"/>
      <c r="W134" s="155"/>
      <c r="X134" s="155"/>
      <c r="Y134" s="155"/>
      <c r="Z134" s="155"/>
      <c r="AA134" s="160"/>
      <c r="AT134" s="161" t="s">
        <v>371</v>
      </c>
      <c r="AU134" s="161" t="s">
        <v>130</v>
      </c>
      <c r="AV134" s="10" t="s">
        <v>130</v>
      </c>
      <c r="AW134" s="10" t="s">
        <v>30</v>
      </c>
      <c r="AX134" s="10" t="s">
        <v>72</v>
      </c>
      <c r="AY134" s="161" t="s">
        <v>164</v>
      </c>
    </row>
    <row r="135" spans="2:65" s="11" customFormat="1" ht="16.5" customHeight="1">
      <c r="B135" s="162"/>
      <c r="C135" s="163"/>
      <c r="D135" s="163"/>
      <c r="E135" s="164" t="s">
        <v>5</v>
      </c>
      <c r="F135" s="255" t="s">
        <v>375</v>
      </c>
      <c r="G135" s="256"/>
      <c r="H135" s="256"/>
      <c r="I135" s="256"/>
      <c r="J135" s="163"/>
      <c r="K135" s="165">
        <v>5.0609999999999999</v>
      </c>
      <c r="L135" s="163"/>
      <c r="M135" s="163"/>
      <c r="N135" s="163"/>
      <c r="O135" s="163"/>
      <c r="P135" s="163"/>
      <c r="Q135" s="163"/>
      <c r="R135" s="166"/>
      <c r="T135" s="167"/>
      <c r="U135" s="163"/>
      <c r="V135" s="163"/>
      <c r="W135" s="163"/>
      <c r="X135" s="163"/>
      <c r="Y135" s="163"/>
      <c r="Z135" s="163"/>
      <c r="AA135" s="168"/>
      <c r="AT135" s="169" t="s">
        <v>371</v>
      </c>
      <c r="AU135" s="169" t="s">
        <v>130</v>
      </c>
      <c r="AV135" s="11" t="s">
        <v>163</v>
      </c>
      <c r="AW135" s="11" t="s">
        <v>30</v>
      </c>
      <c r="AX135" s="11" t="s">
        <v>80</v>
      </c>
      <c r="AY135" s="169" t="s">
        <v>164</v>
      </c>
    </row>
    <row r="136" spans="2:65" s="1" customFormat="1" ht="25.5" customHeight="1">
      <c r="B136" s="140"/>
      <c r="C136" s="141" t="s">
        <v>220</v>
      </c>
      <c r="D136" s="141" t="s">
        <v>165</v>
      </c>
      <c r="E136" s="142" t="s">
        <v>808</v>
      </c>
      <c r="F136" s="224" t="s">
        <v>809</v>
      </c>
      <c r="G136" s="224"/>
      <c r="H136" s="224"/>
      <c r="I136" s="224"/>
      <c r="J136" s="143" t="s">
        <v>417</v>
      </c>
      <c r="K136" s="144">
        <v>19.734000000000002</v>
      </c>
      <c r="L136" s="225">
        <v>0</v>
      </c>
      <c r="M136" s="225"/>
      <c r="N136" s="225">
        <f>ROUND(L136*K136,2)</f>
        <v>0</v>
      </c>
      <c r="O136" s="225"/>
      <c r="P136" s="225"/>
      <c r="Q136" s="225"/>
      <c r="R136" s="145"/>
      <c r="T136" s="146" t="s">
        <v>5</v>
      </c>
      <c r="U136" s="43" t="s">
        <v>37</v>
      </c>
      <c r="V136" s="147">
        <v>4.3999999999999997E-2</v>
      </c>
      <c r="W136" s="147">
        <f>V136*K136</f>
        <v>0.86829600000000007</v>
      </c>
      <c r="X136" s="147">
        <v>0</v>
      </c>
      <c r="Y136" s="147">
        <f>X136*K136</f>
        <v>0</v>
      </c>
      <c r="Z136" s="147">
        <v>0</v>
      </c>
      <c r="AA136" s="148">
        <f>Z136*K136</f>
        <v>0</v>
      </c>
      <c r="AR136" s="21" t="s">
        <v>163</v>
      </c>
      <c r="AT136" s="21" t="s">
        <v>165</v>
      </c>
      <c r="AU136" s="21" t="s">
        <v>130</v>
      </c>
      <c r="AY136" s="21" t="s">
        <v>164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1" t="s">
        <v>80</v>
      </c>
      <c r="BK136" s="149">
        <f>ROUND(L136*K136,2)</f>
        <v>0</v>
      </c>
      <c r="BL136" s="21" t="s">
        <v>163</v>
      </c>
      <c r="BM136" s="21" t="s">
        <v>1065</v>
      </c>
    </row>
    <row r="137" spans="2:65" s="12" customFormat="1" ht="16.5" customHeight="1">
      <c r="B137" s="174"/>
      <c r="C137" s="175"/>
      <c r="D137" s="175"/>
      <c r="E137" s="176" t="s">
        <v>5</v>
      </c>
      <c r="F137" s="259" t="s">
        <v>1066</v>
      </c>
      <c r="G137" s="260"/>
      <c r="H137" s="260"/>
      <c r="I137" s="260"/>
      <c r="J137" s="175"/>
      <c r="K137" s="176" t="s">
        <v>5</v>
      </c>
      <c r="L137" s="175"/>
      <c r="M137" s="175"/>
      <c r="N137" s="175"/>
      <c r="O137" s="175"/>
      <c r="P137" s="175"/>
      <c r="Q137" s="175"/>
      <c r="R137" s="177"/>
      <c r="T137" s="178"/>
      <c r="U137" s="175"/>
      <c r="V137" s="175"/>
      <c r="W137" s="175"/>
      <c r="X137" s="175"/>
      <c r="Y137" s="175"/>
      <c r="Z137" s="175"/>
      <c r="AA137" s="179"/>
      <c r="AT137" s="180" t="s">
        <v>371</v>
      </c>
      <c r="AU137" s="180" t="s">
        <v>130</v>
      </c>
      <c r="AV137" s="12" t="s">
        <v>80</v>
      </c>
      <c r="AW137" s="12" t="s">
        <v>30</v>
      </c>
      <c r="AX137" s="12" t="s">
        <v>72</v>
      </c>
      <c r="AY137" s="180" t="s">
        <v>164</v>
      </c>
    </row>
    <row r="138" spans="2:65" s="10" customFormat="1" ht="25.5" customHeight="1">
      <c r="B138" s="154"/>
      <c r="C138" s="155"/>
      <c r="D138" s="155"/>
      <c r="E138" s="156" t="s">
        <v>5</v>
      </c>
      <c r="F138" s="253" t="s">
        <v>1053</v>
      </c>
      <c r="G138" s="254"/>
      <c r="H138" s="254"/>
      <c r="I138" s="254"/>
      <c r="J138" s="155"/>
      <c r="K138" s="157">
        <v>4.9279999999999999</v>
      </c>
      <c r="L138" s="155"/>
      <c r="M138" s="155"/>
      <c r="N138" s="155"/>
      <c r="O138" s="155"/>
      <c r="P138" s="155"/>
      <c r="Q138" s="155"/>
      <c r="R138" s="158"/>
      <c r="T138" s="159"/>
      <c r="U138" s="155"/>
      <c r="V138" s="155"/>
      <c r="W138" s="155"/>
      <c r="X138" s="155"/>
      <c r="Y138" s="155"/>
      <c r="Z138" s="155"/>
      <c r="AA138" s="160"/>
      <c r="AT138" s="161" t="s">
        <v>371</v>
      </c>
      <c r="AU138" s="161" t="s">
        <v>130</v>
      </c>
      <c r="AV138" s="10" t="s">
        <v>130</v>
      </c>
      <c r="AW138" s="10" t="s">
        <v>30</v>
      </c>
      <c r="AX138" s="10" t="s">
        <v>72</v>
      </c>
      <c r="AY138" s="161" t="s">
        <v>164</v>
      </c>
    </row>
    <row r="139" spans="2:65" s="10" customFormat="1" ht="25.5" customHeight="1">
      <c r="B139" s="154"/>
      <c r="C139" s="155"/>
      <c r="D139" s="155"/>
      <c r="E139" s="156" t="s">
        <v>5</v>
      </c>
      <c r="F139" s="253" t="s">
        <v>1054</v>
      </c>
      <c r="G139" s="254"/>
      <c r="H139" s="254"/>
      <c r="I139" s="254"/>
      <c r="J139" s="155"/>
      <c r="K139" s="157">
        <v>3.9940000000000002</v>
      </c>
      <c r="L139" s="155"/>
      <c r="M139" s="155"/>
      <c r="N139" s="155"/>
      <c r="O139" s="155"/>
      <c r="P139" s="155"/>
      <c r="Q139" s="155"/>
      <c r="R139" s="158"/>
      <c r="T139" s="159"/>
      <c r="U139" s="155"/>
      <c r="V139" s="155"/>
      <c r="W139" s="155"/>
      <c r="X139" s="155"/>
      <c r="Y139" s="155"/>
      <c r="Z139" s="155"/>
      <c r="AA139" s="160"/>
      <c r="AT139" s="161" t="s">
        <v>371</v>
      </c>
      <c r="AU139" s="161" t="s">
        <v>130</v>
      </c>
      <c r="AV139" s="10" t="s">
        <v>130</v>
      </c>
      <c r="AW139" s="10" t="s">
        <v>30</v>
      </c>
      <c r="AX139" s="10" t="s">
        <v>72</v>
      </c>
      <c r="AY139" s="161" t="s">
        <v>164</v>
      </c>
    </row>
    <row r="140" spans="2:65" s="10" customFormat="1" ht="25.5" customHeight="1">
      <c r="B140" s="154"/>
      <c r="C140" s="155"/>
      <c r="D140" s="155"/>
      <c r="E140" s="156" t="s">
        <v>5</v>
      </c>
      <c r="F140" s="253" t="s">
        <v>1055</v>
      </c>
      <c r="G140" s="254"/>
      <c r="H140" s="254"/>
      <c r="I140" s="254"/>
      <c r="J140" s="155"/>
      <c r="K140" s="157">
        <v>0.94499999999999995</v>
      </c>
      <c r="L140" s="155"/>
      <c r="M140" s="155"/>
      <c r="N140" s="155"/>
      <c r="O140" s="155"/>
      <c r="P140" s="155"/>
      <c r="Q140" s="155"/>
      <c r="R140" s="158"/>
      <c r="T140" s="159"/>
      <c r="U140" s="155"/>
      <c r="V140" s="155"/>
      <c r="W140" s="155"/>
      <c r="X140" s="155"/>
      <c r="Y140" s="155"/>
      <c r="Z140" s="155"/>
      <c r="AA140" s="160"/>
      <c r="AT140" s="161" t="s">
        <v>371</v>
      </c>
      <c r="AU140" s="161" t="s">
        <v>130</v>
      </c>
      <c r="AV140" s="10" t="s">
        <v>130</v>
      </c>
      <c r="AW140" s="10" t="s">
        <v>30</v>
      </c>
      <c r="AX140" s="10" t="s">
        <v>72</v>
      </c>
      <c r="AY140" s="161" t="s">
        <v>164</v>
      </c>
    </row>
    <row r="141" spans="2:65" s="12" customFormat="1" ht="16.5" customHeight="1">
      <c r="B141" s="174"/>
      <c r="C141" s="175"/>
      <c r="D141" s="175"/>
      <c r="E141" s="176" t="s">
        <v>5</v>
      </c>
      <c r="F141" s="261" t="s">
        <v>1067</v>
      </c>
      <c r="G141" s="262"/>
      <c r="H141" s="262"/>
      <c r="I141" s="262"/>
      <c r="J141" s="175"/>
      <c r="K141" s="176" t="s">
        <v>5</v>
      </c>
      <c r="L141" s="175"/>
      <c r="M141" s="175"/>
      <c r="N141" s="175"/>
      <c r="O141" s="175"/>
      <c r="P141" s="175"/>
      <c r="Q141" s="175"/>
      <c r="R141" s="177"/>
      <c r="T141" s="178"/>
      <c r="U141" s="175"/>
      <c r="V141" s="175"/>
      <c r="W141" s="175"/>
      <c r="X141" s="175"/>
      <c r="Y141" s="175"/>
      <c r="Z141" s="175"/>
      <c r="AA141" s="179"/>
      <c r="AT141" s="180" t="s">
        <v>371</v>
      </c>
      <c r="AU141" s="180" t="s">
        <v>130</v>
      </c>
      <c r="AV141" s="12" t="s">
        <v>80</v>
      </c>
      <c r="AW141" s="12" t="s">
        <v>30</v>
      </c>
      <c r="AX141" s="12" t="s">
        <v>72</v>
      </c>
      <c r="AY141" s="180" t="s">
        <v>164</v>
      </c>
    </row>
    <row r="142" spans="2:65" s="10" customFormat="1" ht="25.5" customHeight="1">
      <c r="B142" s="154"/>
      <c r="C142" s="155"/>
      <c r="D142" s="155"/>
      <c r="E142" s="156" t="s">
        <v>5</v>
      </c>
      <c r="F142" s="253" t="s">
        <v>1053</v>
      </c>
      <c r="G142" s="254"/>
      <c r="H142" s="254"/>
      <c r="I142" s="254"/>
      <c r="J142" s="155"/>
      <c r="K142" s="157">
        <v>4.9279999999999999</v>
      </c>
      <c r="L142" s="155"/>
      <c r="M142" s="155"/>
      <c r="N142" s="155"/>
      <c r="O142" s="155"/>
      <c r="P142" s="155"/>
      <c r="Q142" s="155"/>
      <c r="R142" s="158"/>
      <c r="T142" s="159"/>
      <c r="U142" s="155"/>
      <c r="V142" s="155"/>
      <c r="W142" s="155"/>
      <c r="X142" s="155"/>
      <c r="Y142" s="155"/>
      <c r="Z142" s="155"/>
      <c r="AA142" s="160"/>
      <c r="AT142" s="161" t="s">
        <v>371</v>
      </c>
      <c r="AU142" s="161" t="s">
        <v>130</v>
      </c>
      <c r="AV142" s="10" t="s">
        <v>130</v>
      </c>
      <c r="AW142" s="10" t="s">
        <v>30</v>
      </c>
      <c r="AX142" s="10" t="s">
        <v>72</v>
      </c>
      <c r="AY142" s="161" t="s">
        <v>164</v>
      </c>
    </row>
    <row r="143" spans="2:65" s="10" customFormat="1" ht="25.5" customHeight="1">
      <c r="B143" s="154"/>
      <c r="C143" s="155"/>
      <c r="D143" s="155"/>
      <c r="E143" s="156" t="s">
        <v>5</v>
      </c>
      <c r="F143" s="253" t="s">
        <v>1054</v>
      </c>
      <c r="G143" s="254"/>
      <c r="H143" s="254"/>
      <c r="I143" s="254"/>
      <c r="J143" s="155"/>
      <c r="K143" s="157">
        <v>3.9940000000000002</v>
      </c>
      <c r="L143" s="155"/>
      <c r="M143" s="155"/>
      <c r="N143" s="155"/>
      <c r="O143" s="155"/>
      <c r="P143" s="155"/>
      <c r="Q143" s="155"/>
      <c r="R143" s="158"/>
      <c r="T143" s="159"/>
      <c r="U143" s="155"/>
      <c r="V143" s="155"/>
      <c r="W143" s="155"/>
      <c r="X143" s="155"/>
      <c r="Y143" s="155"/>
      <c r="Z143" s="155"/>
      <c r="AA143" s="160"/>
      <c r="AT143" s="161" t="s">
        <v>371</v>
      </c>
      <c r="AU143" s="161" t="s">
        <v>130</v>
      </c>
      <c r="AV143" s="10" t="s">
        <v>130</v>
      </c>
      <c r="AW143" s="10" t="s">
        <v>30</v>
      </c>
      <c r="AX143" s="10" t="s">
        <v>72</v>
      </c>
      <c r="AY143" s="161" t="s">
        <v>164</v>
      </c>
    </row>
    <row r="144" spans="2:65" s="10" customFormat="1" ht="25.5" customHeight="1">
      <c r="B144" s="154"/>
      <c r="C144" s="155"/>
      <c r="D144" s="155"/>
      <c r="E144" s="156" t="s">
        <v>5</v>
      </c>
      <c r="F144" s="253" t="s">
        <v>1055</v>
      </c>
      <c r="G144" s="254"/>
      <c r="H144" s="254"/>
      <c r="I144" s="254"/>
      <c r="J144" s="155"/>
      <c r="K144" s="157">
        <v>0.94499999999999995</v>
      </c>
      <c r="L144" s="155"/>
      <c r="M144" s="155"/>
      <c r="N144" s="155"/>
      <c r="O144" s="155"/>
      <c r="P144" s="155"/>
      <c r="Q144" s="155"/>
      <c r="R144" s="158"/>
      <c r="T144" s="159"/>
      <c r="U144" s="155"/>
      <c r="V144" s="155"/>
      <c r="W144" s="155"/>
      <c r="X144" s="155"/>
      <c r="Y144" s="155"/>
      <c r="Z144" s="155"/>
      <c r="AA144" s="160"/>
      <c r="AT144" s="161" t="s">
        <v>371</v>
      </c>
      <c r="AU144" s="161" t="s">
        <v>130</v>
      </c>
      <c r="AV144" s="10" t="s">
        <v>130</v>
      </c>
      <c r="AW144" s="10" t="s">
        <v>30</v>
      </c>
      <c r="AX144" s="10" t="s">
        <v>72</v>
      </c>
      <c r="AY144" s="161" t="s">
        <v>164</v>
      </c>
    </row>
    <row r="145" spans="2:65" s="11" customFormat="1" ht="16.5" customHeight="1">
      <c r="B145" s="162"/>
      <c r="C145" s="163"/>
      <c r="D145" s="163"/>
      <c r="E145" s="164" t="s">
        <v>5</v>
      </c>
      <c r="F145" s="255" t="s">
        <v>375</v>
      </c>
      <c r="G145" s="256"/>
      <c r="H145" s="256"/>
      <c r="I145" s="256"/>
      <c r="J145" s="163"/>
      <c r="K145" s="165">
        <v>19.734000000000002</v>
      </c>
      <c r="L145" s="163"/>
      <c r="M145" s="163"/>
      <c r="N145" s="163"/>
      <c r="O145" s="163"/>
      <c r="P145" s="163"/>
      <c r="Q145" s="163"/>
      <c r="R145" s="166"/>
      <c r="T145" s="167"/>
      <c r="U145" s="163"/>
      <c r="V145" s="163"/>
      <c r="W145" s="163"/>
      <c r="X145" s="163"/>
      <c r="Y145" s="163"/>
      <c r="Z145" s="163"/>
      <c r="AA145" s="168"/>
      <c r="AT145" s="169" t="s">
        <v>371</v>
      </c>
      <c r="AU145" s="169" t="s">
        <v>130</v>
      </c>
      <c r="AV145" s="11" t="s">
        <v>163</v>
      </c>
      <c r="AW145" s="11" t="s">
        <v>30</v>
      </c>
      <c r="AX145" s="11" t="s">
        <v>80</v>
      </c>
      <c r="AY145" s="169" t="s">
        <v>164</v>
      </c>
    </row>
    <row r="146" spans="2:65" s="1" customFormat="1" ht="25.5" customHeight="1">
      <c r="B146" s="140"/>
      <c r="C146" s="141" t="s">
        <v>800</v>
      </c>
      <c r="D146" s="141" t="s">
        <v>165</v>
      </c>
      <c r="E146" s="142" t="s">
        <v>1068</v>
      </c>
      <c r="F146" s="224" t="s">
        <v>1069</v>
      </c>
      <c r="G146" s="224"/>
      <c r="H146" s="224"/>
      <c r="I146" s="224"/>
      <c r="J146" s="143" t="s">
        <v>417</v>
      </c>
      <c r="K146" s="144">
        <v>5.0609999999999999</v>
      </c>
      <c r="L146" s="225">
        <v>0</v>
      </c>
      <c r="M146" s="225"/>
      <c r="N146" s="225">
        <f>ROUND(L146*K146,2)</f>
        <v>0</v>
      </c>
      <c r="O146" s="225"/>
      <c r="P146" s="225"/>
      <c r="Q146" s="225"/>
      <c r="R146" s="145"/>
      <c r="T146" s="146" t="s">
        <v>5</v>
      </c>
      <c r="U146" s="43" t="s">
        <v>37</v>
      </c>
      <c r="V146" s="147">
        <v>4.5999999999999999E-2</v>
      </c>
      <c r="W146" s="147">
        <f>V146*K146</f>
        <v>0.23280599999999999</v>
      </c>
      <c r="X146" s="147">
        <v>0</v>
      </c>
      <c r="Y146" s="147">
        <f>X146*K146</f>
        <v>0</v>
      </c>
      <c r="Z146" s="147">
        <v>0</v>
      </c>
      <c r="AA146" s="148">
        <f>Z146*K146</f>
        <v>0</v>
      </c>
      <c r="AR146" s="21" t="s">
        <v>163</v>
      </c>
      <c r="AT146" s="21" t="s">
        <v>165</v>
      </c>
      <c r="AU146" s="21" t="s">
        <v>130</v>
      </c>
      <c r="AY146" s="21" t="s">
        <v>164</v>
      </c>
      <c r="BE146" s="149">
        <f>IF(U146="základní",N146,0)</f>
        <v>0</v>
      </c>
      <c r="BF146" s="149">
        <f>IF(U146="snížená",N146,0)</f>
        <v>0</v>
      </c>
      <c r="BG146" s="149">
        <f>IF(U146="zákl. přenesená",N146,0)</f>
        <v>0</v>
      </c>
      <c r="BH146" s="149">
        <f>IF(U146="sníž. přenesená",N146,0)</f>
        <v>0</v>
      </c>
      <c r="BI146" s="149">
        <f>IF(U146="nulová",N146,0)</f>
        <v>0</v>
      </c>
      <c r="BJ146" s="21" t="s">
        <v>80</v>
      </c>
      <c r="BK146" s="149">
        <f>ROUND(L146*K146,2)</f>
        <v>0</v>
      </c>
      <c r="BL146" s="21" t="s">
        <v>163</v>
      </c>
      <c r="BM146" s="21" t="s">
        <v>1070</v>
      </c>
    </row>
    <row r="147" spans="2:65" s="10" customFormat="1" ht="25.5" customHeight="1">
      <c r="B147" s="154"/>
      <c r="C147" s="155"/>
      <c r="D147" s="155"/>
      <c r="E147" s="156" t="s">
        <v>5</v>
      </c>
      <c r="F147" s="257" t="s">
        <v>1059</v>
      </c>
      <c r="G147" s="258"/>
      <c r="H147" s="258"/>
      <c r="I147" s="258"/>
      <c r="J147" s="155"/>
      <c r="K147" s="157">
        <v>2.464</v>
      </c>
      <c r="L147" s="155"/>
      <c r="M147" s="155"/>
      <c r="N147" s="155"/>
      <c r="O147" s="155"/>
      <c r="P147" s="155"/>
      <c r="Q147" s="155"/>
      <c r="R147" s="158"/>
      <c r="T147" s="159"/>
      <c r="U147" s="155"/>
      <c r="V147" s="155"/>
      <c r="W147" s="155"/>
      <c r="X147" s="155"/>
      <c r="Y147" s="155"/>
      <c r="Z147" s="155"/>
      <c r="AA147" s="160"/>
      <c r="AT147" s="161" t="s">
        <v>371</v>
      </c>
      <c r="AU147" s="161" t="s">
        <v>130</v>
      </c>
      <c r="AV147" s="10" t="s">
        <v>130</v>
      </c>
      <c r="AW147" s="10" t="s">
        <v>30</v>
      </c>
      <c r="AX147" s="10" t="s">
        <v>72</v>
      </c>
      <c r="AY147" s="161" t="s">
        <v>164</v>
      </c>
    </row>
    <row r="148" spans="2:65" s="10" customFormat="1" ht="38.25" customHeight="1">
      <c r="B148" s="154"/>
      <c r="C148" s="155"/>
      <c r="D148" s="155"/>
      <c r="E148" s="156" t="s">
        <v>5</v>
      </c>
      <c r="F148" s="253" t="s">
        <v>1060</v>
      </c>
      <c r="G148" s="254"/>
      <c r="H148" s="254"/>
      <c r="I148" s="254"/>
      <c r="J148" s="155"/>
      <c r="K148" s="157">
        <v>2.282</v>
      </c>
      <c r="L148" s="155"/>
      <c r="M148" s="155"/>
      <c r="N148" s="155"/>
      <c r="O148" s="155"/>
      <c r="P148" s="155"/>
      <c r="Q148" s="155"/>
      <c r="R148" s="158"/>
      <c r="T148" s="159"/>
      <c r="U148" s="155"/>
      <c r="V148" s="155"/>
      <c r="W148" s="155"/>
      <c r="X148" s="155"/>
      <c r="Y148" s="155"/>
      <c r="Z148" s="155"/>
      <c r="AA148" s="160"/>
      <c r="AT148" s="161" t="s">
        <v>371</v>
      </c>
      <c r="AU148" s="161" t="s">
        <v>130</v>
      </c>
      <c r="AV148" s="10" t="s">
        <v>130</v>
      </c>
      <c r="AW148" s="10" t="s">
        <v>30</v>
      </c>
      <c r="AX148" s="10" t="s">
        <v>72</v>
      </c>
      <c r="AY148" s="161" t="s">
        <v>164</v>
      </c>
    </row>
    <row r="149" spans="2:65" s="10" customFormat="1" ht="25.5" customHeight="1">
      <c r="B149" s="154"/>
      <c r="C149" s="155"/>
      <c r="D149" s="155"/>
      <c r="E149" s="156" t="s">
        <v>5</v>
      </c>
      <c r="F149" s="253" t="s">
        <v>1061</v>
      </c>
      <c r="G149" s="254"/>
      <c r="H149" s="254"/>
      <c r="I149" s="254"/>
      <c r="J149" s="155"/>
      <c r="K149" s="157">
        <v>0.315</v>
      </c>
      <c r="L149" s="155"/>
      <c r="M149" s="155"/>
      <c r="N149" s="155"/>
      <c r="O149" s="155"/>
      <c r="P149" s="155"/>
      <c r="Q149" s="155"/>
      <c r="R149" s="158"/>
      <c r="T149" s="159"/>
      <c r="U149" s="155"/>
      <c r="V149" s="155"/>
      <c r="W149" s="155"/>
      <c r="X149" s="155"/>
      <c r="Y149" s="155"/>
      <c r="Z149" s="155"/>
      <c r="AA149" s="160"/>
      <c r="AT149" s="161" t="s">
        <v>371</v>
      </c>
      <c r="AU149" s="161" t="s">
        <v>130</v>
      </c>
      <c r="AV149" s="10" t="s">
        <v>130</v>
      </c>
      <c r="AW149" s="10" t="s">
        <v>30</v>
      </c>
      <c r="AX149" s="10" t="s">
        <v>72</v>
      </c>
      <c r="AY149" s="161" t="s">
        <v>164</v>
      </c>
    </row>
    <row r="150" spans="2:65" s="11" customFormat="1" ht="16.5" customHeight="1">
      <c r="B150" s="162"/>
      <c r="C150" s="163"/>
      <c r="D150" s="163"/>
      <c r="E150" s="164" t="s">
        <v>5</v>
      </c>
      <c r="F150" s="255" t="s">
        <v>375</v>
      </c>
      <c r="G150" s="256"/>
      <c r="H150" s="256"/>
      <c r="I150" s="256"/>
      <c r="J150" s="163"/>
      <c r="K150" s="165">
        <v>5.0609999999999999</v>
      </c>
      <c r="L150" s="163"/>
      <c r="M150" s="163"/>
      <c r="N150" s="163"/>
      <c r="O150" s="163"/>
      <c r="P150" s="163"/>
      <c r="Q150" s="163"/>
      <c r="R150" s="166"/>
      <c r="T150" s="167"/>
      <c r="U150" s="163"/>
      <c r="V150" s="163"/>
      <c r="W150" s="163"/>
      <c r="X150" s="163"/>
      <c r="Y150" s="163"/>
      <c r="Z150" s="163"/>
      <c r="AA150" s="168"/>
      <c r="AT150" s="169" t="s">
        <v>371</v>
      </c>
      <c r="AU150" s="169" t="s">
        <v>130</v>
      </c>
      <c r="AV150" s="11" t="s">
        <v>163</v>
      </c>
      <c r="AW150" s="11" t="s">
        <v>30</v>
      </c>
      <c r="AX150" s="11" t="s">
        <v>80</v>
      </c>
      <c r="AY150" s="169" t="s">
        <v>164</v>
      </c>
    </row>
    <row r="151" spans="2:65" s="1" customFormat="1" ht="38.25" customHeight="1">
      <c r="B151" s="140"/>
      <c r="C151" s="141" t="s">
        <v>208</v>
      </c>
      <c r="D151" s="141" t="s">
        <v>165</v>
      </c>
      <c r="E151" s="142" t="s">
        <v>1071</v>
      </c>
      <c r="F151" s="224" t="s">
        <v>1072</v>
      </c>
      <c r="G151" s="224"/>
      <c r="H151" s="224"/>
      <c r="I151" s="224"/>
      <c r="J151" s="143" t="s">
        <v>417</v>
      </c>
      <c r="K151" s="144">
        <v>605.83199999999999</v>
      </c>
      <c r="L151" s="225">
        <v>0</v>
      </c>
      <c r="M151" s="225"/>
      <c r="N151" s="225">
        <f>ROUND(L151*K151,2)</f>
        <v>0</v>
      </c>
      <c r="O151" s="225"/>
      <c r="P151" s="225"/>
      <c r="Q151" s="225"/>
      <c r="R151" s="145"/>
      <c r="T151" s="146" t="s">
        <v>5</v>
      </c>
      <c r="U151" s="43" t="s">
        <v>37</v>
      </c>
      <c r="V151" s="147">
        <v>4.0000000000000001E-3</v>
      </c>
      <c r="W151" s="147">
        <f>V151*K151</f>
        <v>2.4233280000000001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1" t="s">
        <v>163</v>
      </c>
      <c r="AT151" s="21" t="s">
        <v>165</v>
      </c>
      <c r="AU151" s="21" t="s">
        <v>130</v>
      </c>
      <c r="AY151" s="21" t="s">
        <v>164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1" t="s">
        <v>80</v>
      </c>
      <c r="BK151" s="149">
        <f>ROUND(L151*K151,2)</f>
        <v>0</v>
      </c>
      <c r="BL151" s="21" t="s">
        <v>163</v>
      </c>
      <c r="BM151" s="21" t="s">
        <v>1073</v>
      </c>
    </row>
    <row r="152" spans="2:65" s="10" customFormat="1" ht="25.5" customHeight="1">
      <c r="B152" s="154"/>
      <c r="C152" s="155"/>
      <c r="D152" s="155"/>
      <c r="E152" s="156" t="s">
        <v>5</v>
      </c>
      <c r="F152" s="257" t="s">
        <v>1074</v>
      </c>
      <c r="G152" s="258"/>
      <c r="H152" s="258"/>
      <c r="I152" s="258"/>
      <c r="J152" s="155"/>
      <c r="K152" s="157">
        <v>692.12800000000004</v>
      </c>
      <c r="L152" s="155"/>
      <c r="M152" s="155"/>
      <c r="N152" s="155"/>
      <c r="O152" s="155"/>
      <c r="P152" s="155"/>
      <c r="Q152" s="155"/>
      <c r="R152" s="158"/>
      <c r="T152" s="159"/>
      <c r="U152" s="155"/>
      <c r="V152" s="155"/>
      <c r="W152" s="155"/>
      <c r="X152" s="155"/>
      <c r="Y152" s="155"/>
      <c r="Z152" s="155"/>
      <c r="AA152" s="160"/>
      <c r="AT152" s="161" t="s">
        <v>371</v>
      </c>
      <c r="AU152" s="161" t="s">
        <v>130</v>
      </c>
      <c r="AV152" s="10" t="s">
        <v>130</v>
      </c>
      <c r="AW152" s="10" t="s">
        <v>30</v>
      </c>
      <c r="AX152" s="10" t="s">
        <v>72</v>
      </c>
      <c r="AY152" s="161" t="s">
        <v>164</v>
      </c>
    </row>
    <row r="153" spans="2:65" s="10" customFormat="1" ht="38.25" customHeight="1">
      <c r="B153" s="154"/>
      <c r="C153" s="155"/>
      <c r="D153" s="155"/>
      <c r="E153" s="156" t="s">
        <v>5</v>
      </c>
      <c r="F153" s="253" t="s">
        <v>1075</v>
      </c>
      <c r="G153" s="254"/>
      <c r="H153" s="254"/>
      <c r="I153" s="254"/>
      <c r="J153" s="155"/>
      <c r="K153" s="157">
        <v>-69.600999999999999</v>
      </c>
      <c r="L153" s="155"/>
      <c r="M153" s="155"/>
      <c r="N153" s="155"/>
      <c r="O153" s="155"/>
      <c r="P153" s="155"/>
      <c r="Q153" s="155"/>
      <c r="R153" s="158"/>
      <c r="T153" s="159"/>
      <c r="U153" s="155"/>
      <c r="V153" s="155"/>
      <c r="W153" s="155"/>
      <c r="X153" s="155"/>
      <c r="Y153" s="155"/>
      <c r="Z153" s="155"/>
      <c r="AA153" s="160"/>
      <c r="AT153" s="161" t="s">
        <v>371</v>
      </c>
      <c r="AU153" s="161" t="s">
        <v>130</v>
      </c>
      <c r="AV153" s="10" t="s">
        <v>130</v>
      </c>
      <c r="AW153" s="10" t="s">
        <v>30</v>
      </c>
      <c r="AX153" s="10" t="s">
        <v>72</v>
      </c>
      <c r="AY153" s="161" t="s">
        <v>164</v>
      </c>
    </row>
    <row r="154" spans="2:65" s="10" customFormat="1" ht="25.5" customHeight="1">
      <c r="B154" s="154"/>
      <c r="C154" s="155"/>
      <c r="D154" s="155"/>
      <c r="E154" s="156" t="s">
        <v>5</v>
      </c>
      <c r="F154" s="253" t="s">
        <v>1076</v>
      </c>
      <c r="G154" s="254"/>
      <c r="H154" s="254"/>
      <c r="I154" s="254"/>
      <c r="J154" s="155"/>
      <c r="K154" s="157">
        <v>-16.695</v>
      </c>
      <c r="L154" s="155"/>
      <c r="M154" s="155"/>
      <c r="N154" s="155"/>
      <c r="O154" s="155"/>
      <c r="P154" s="155"/>
      <c r="Q154" s="155"/>
      <c r="R154" s="158"/>
      <c r="T154" s="159"/>
      <c r="U154" s="155"/>
      <c r="V154" s="155"/>
      <c r="W154" s="155"/>
      <c r="X154" s="155"/>
      <c r="Y154" s="155"/>
      <c r="Z154" s="155"/>
      <c r="AA154" s="160"/>
      <c r="AT154" s="161" t="s">
        <v>371</v>
      </c>
      <c r="AU154" s="161" t="s">
        <v>130</v>
      </c>
      <c r="AV154" s="10" t="s">
        <v>130</v>
      </c>
      <c r="AW154" s="10" t="s">
        <v>30</v>
      </c>
      <c r="AX154" s="10" t="s">
        <v>72</v>
      </c>
      <c r="AY154" s="161" t="s">
        <v>164</v>
      </c>
    </row>
    <row r="155" spans="2:65" s="11" customFormat="1" ht="16.5" customHeight="1">
      <c r="B155" s="162"/>
      <c r="C155" s="163"/>
      <c r="D155" s="163"/>
      <c r="E155" s="164" t="s">
        <v>5</v>
      </c>
      <c r="F155" s="255" t="s">
        <v>375</v>
      </c>
      <c r="G155" s="256"/>
      <c r="H155" s="256"/>
      <c r="I155" s="256"/>
      <c r="J155" s="163"/>
      <c r="K155" s="165">
        <v>605.83199999999999</v>
      </c>
      <c r="L155" s="163"/>
      <c r="M155" s="163"/>
      <c r="N155" s="163"/>
      <c r="O155" s="163"/>
      <c r="P155" s="163"/>
      <c r="Q155" s="163"/>
      <c r="R155" s="166"/>
      <c r="T155" s="167"/>
      <c r="U155" s="163"/>
      <c r="V155" s="163"/>
      <c r="W155" s="163"/>
      <c r="X155" s="163"/>
      <c r="Y155" s="163"/>
      <c r="Z155" s="163"/>
      <c r="AA155" s="168"/>
      <c r="AT155" s="169" t="s">
        <v>371</v>
      </c>
      <c r="AU155" s="169" t="s">
        <v>130</v>
      </c>
      <c r="AV155" s="11" t="s">
        <v>163</v>
      </c>
      <c r="AW155" s="11" t="s">
        <v>30</v>
      </c>
      <c r="AX155" s="11" t="s">
        <v>80</v>
      </c>
      <c r="AY155" s="169" t="s">
        <v>164</v>
      </c>
    </row>
    <row r="156" spans="2:65" s="1" customFormat="1" ht="25.5" customHeight="1">
      <c r="B156" s="140"/>
      <c r="C156" s="141" t="s">
        <v>212</v>
      </c>
      <c r="D156" s="141" t="s">
        <v>165</v>
      </c>
      <c r="E156" s="142" t="s">
        <v>819</v>
      </c>
      <c r="F156" s="224" t="s">
        <v>820</v>
      </c>
      <c r="G156" s="224"/>
      <c r="H156" s="224"/>
      <c r="I156" s="224"/>
      <c r="J156" s="143" t="s">
        <v>511</v>
      </c>
      <c r="K156" s="144">
        <v>10.122</v>
      </c>
      <c r="L156" s="225">
        <v>0</v>
      </c>
      <c r="M156" s="225"/>
      <c r="N156" s="225">
        <f>ROUND(L156*K156,2)</f>
        <v>0</v>
      </c>
      <c r="O156" s="225"/>
      <c r="P156" s="225"/>
      <c r="Q156" s="225"/>
      <c r="R156" s="145"/>
      <c r="T156" s="146" t="s">
        <v>5</v>
      </c>
      <c r="U156" s="43" t="s">
        <v>37</v>
      </c>
      <c r="V156" s="147">
        <v>0</v>
      </c>
      <c r="W156" s="147">
        <f>V156*K156</f>
        <v>0</v>
      </c>
      <c r="X156" s="147">
        <v>0</v>
      </c>
      <c r="Y156" s="147">
        <f>X156*K156</f>
        <v>0</v>
      </c>
      <c r="Z156" s="147">
        <v>0</v>
      </c>
      <c r="AA156" s="148">
        <f>Z156*K156</f>
        <v>0</v>
      </c>
      <c r="AR156" s="21" t="s">
        <v>163</v>
      </c>
      <c r="AT156" s="21" t="s">
        <v>165</v>
      </c>
      <c r="AU156" s="21" t="s">
        <v>130</v>
      </c>
      <c r="AY156" s="21" t="s">
        <v>164</v>
      </c>
      <c r="BE156" s="149">
        <f>IF(U156="základní",N156,0)</f>
        <v>0</v>
      </c>
      <c r="BF156" s="149">
        <f>IF(U156="snížená",N156,0)</f>
        <v>0</v>
      </c>
      <c r="BG156" s="149">
        <f>IF(U156="zákl. přenesená",N156,0)</f>
        <v>0</v>
      </c>
      <c r="BH156" s="149">
        <f>IF(U156="sníž. přenesená",N156,0)</f>
        <v>0</v>
      </c>
      <c r="BI156" s="149">
        <f>IF(U156="nulová",N156,0)</f>
        <v>0</v>
      </c>
      <c r="BJ156" s="21" t="s">
        <v>80</v>
      </c>
      <c r="BK156" s="149">
        <f>ROUND(L156*K156,2)</f>
        <v>0</v>
      </c>
      <c r="BL156" s="21" t="s">
        <v>163</v>
      </c>
      <c r="BM156" s="21" t="s">
        <v>1077</v>
      </c>
    </row>
    <row r="157" spans="2:65" s="10" customFormat="1" ht="25.5" customHeight="1">
      <c r="B157" s="154"/>
      <c r="C157" s="155"/>
      <c r="D157" s="155"/>
      <c r="E157" s="156" t="s">
        <v>5</v>
      </c>
      <c r="F157" s="257" t="s">
        <v>1078</v>
      </c>
      <c r="G157" s="258"/>
      <c r="H157" s="258"/>
      <c r="I157" s="258"/>
      <c r="J157" s="155"/>
      <c r="K157" s="157">
        <v>4.9279999999999999</v>
      </c>
      <c r="L157" s="155"/>
      <c r="M157" s="155"/>
      <c r="N157" s="155"/>
      <c r="O157" s="155"/>
      <c r="P157" s="155"/>
      <c r="Q157" s="155"/>
      <c r="R157" s="158"/>
      <c r="T157" s="159"/>
      <c r="U157" s="155"/>
      <c r="V157" s="155"/>
      <c r="W157" s="155"/>
      <c r="X157" s="155"/>
      <c r="Y157" s="155"/>
      <c r="Z157" s="155"/>
      <c r="AA157" s="160"/>
      <c r="AT157" s="161" t="s">
        <v>371</v>
      </c>
      <c r="AU157" s="161" t="s">
        <v>130</v>
      </c>
      <c r="AV157" s="10" t="s">
        <v>130</v>
      </c>
      <c r="AW157" s="10" t="s">
        <v>30</v>
      </c>
      <c r="AX157" s="10" t="s">
        <v>72</v>
      </c>
      <c r="AY157" s="161" t="s">
        <v>164</v>
      </c>
    </row>
    <row r="158" spans="2:65" s="10" customFormat="1" ht="38.25" customHeight="1">
      <c r="B158" s="154"/>
      <c r="C158" s="155"/>
      <c r="D158" s="155"/>
      <c r="E158" s="156" t="s">
        <v>5</v>
      </c>
      <c r="F158" s="253" t="s">
        <v>1079</v>
      </c>
      <c r="G158" s="254"/>
      <c r="H158" s="254"/>
      <c r="I158" s="254"/>
      <c r="J158" s="155"/>
      <c r="K158" s="157">
        <v>4.5640000000000001</v>
      </c>
      <c r="L158" s="155"/>
      <c r="M158" s="155"/>
      <c r="N158" s="155"/>
      <c r="O158" s="155"/>
      <c r="P158" s="155"/>
      <c r="Q158" s="155"/>
      <c r="R158" s="158"/>
      <c r="T158" s="159"/>
      <c r="U158" s="155"/>
      <c r="V158" s="155"/>
      <c r="W158" s="155"/>
      <c r="X158" s="155"/>
      <c r="Y158" s="155"/>
      <c r="Z158" s="155"/>
      <c r="AA158" s="160"/>
      <c r="AT158" s="161" t="s">
        <v>371</v>
      </c>
      <c r="AU158" s="161" t="s">
        <v>130</v>
      </c>
      <c r="AV158" s="10" t="s">
        <v>130</v>
      </c>
      <c r="AW158" s="10" t="s">
        <v>30</v>
      </c>
      <c r="AX158" s="10" t="s">
        <v>72</v>
      </c>
      <c r="AY158" s="161" t="s">
        <v>164</v>
      </c>
    </row>
    <row r="159" spans="2:65" s="10" customFormat="1" ht="25.5" customHeight="1">
      <c r="B159" s="154"/>
      <c r="C159" s="155"/>
      <c r="D159" s="155"/>
      <c r="E159" s="156" t="s">
        <v>5</v>
      </c>
      <c r="F159" s="253" t="s">
        <v>1080</v>
      </c>
      <c r="G159" s="254"/>
      <c r="H159" s="254"/>
      <c r="I159" s="254"/>
      <c r="J159" s="155"/>
      <c r="K159" s="157">
        <v>0.63</v>
      </c>
      <c r="L159" s="155"/>
      <c r="M159" s="155"/>
      <c r="N159" s="155"/>
      <c r="O159" s="155"/>
      <c r="P159" s="155"/>
      <c r="Q159" s="155"/>
      <c r="R159" s="158"/>
      <c r="T159" s="159"/>
      <c r="U159" s="155"/>
      <c r="V159" s="155"/>
      <c r="W159" s="155"/>
      <c r="X159" s="155"/>
      <c r="Y159" s="155"/>
      <c r="Z159" s="155"/>
      <c r="AA159" s="160"/>
      <c r="AT159" s="161" t="s">
        <v>371</v>
      </c>
      <c r="AU159" s="161" t="s">
        <v>130</v>
      </c>
      <c r="AV159" s="10" t="s">
        <v>130</v>
      </c>
      <c r="AW159" s="10" t="s">
        <v>30</v>
      </c>
      <c r="AX159" s="10" t="s">
        <v>72</v>
      </c>
      <c r="AY159" s="161" t="s">
        <v>164</v>
      </c>
    </row>
    <row r="160" spans="2:65" s="11" customFormat="1" ht="16.5" customHeight="1">
      <c r="B160" s="162"/>
      <c r="C160" s="163"/>
      <c r="D160" s="163"/>
      <c r="E160" s="164" t="s">
        <v>5</v>
      </c>
      <c r="F160" s="255" t="s">
        <v>375</v>
      </c>
      <c r="G160" s="256"/>
      <c r="H160" s="256"/>
      <c r="I160" s="256"/>
      <c r="J160" s="163"/>
      <c r="K160" s="165">
        <v>10.122</v>
      </c>
      <c r="L160" s="163"/>
      <c r="M160" s="163"/>
      <c r="N160" s="163"/>
      <c r="O160" s="163"/>
      <c r="P160" s="163"/>
      <c r="Q160" s="163"/>
      <c r="R160" s="166"/>
      <c r="T160" s="167"/>
      <c r="U160" s="163"/>
      <c r="V160" s="163"/>
      <c r="W160" s="163"/>
      <c r="X160" s="163"/>
      <c r="Y160" s="163"/>
      <c r="Z160" s="163"/>
      <c r="AA160" s="168"/>
      <c r="AT160" s="169" t="s">
        <v>371</v>
      </c>
      <c r="AU160" s="169" t="s">
        <v>130</v>
      </c>
      <c r="AV160" s="11" t="s">
        <v>163</v>
      </c>
      <c r="AW160" s="11" t="s">
        <v>30</v>
      </c>
      <c r="AX160" s="11" t="s">
        <v>80</v>
      </c>
      <c r="AY160" s="169" t="s">
        <v>164</v>
      </c>
    </row>
    <row r="161" spans="2:65" s="1" customFormat="1" ht="25.5" customHeight="1">
      <c r="B161" s="140"/>
      <c r="C161" s="141" t="s">
        <v>11</v>
      </c>
      <c r="D161" s="141" t="s">
        <v>165</v>
      </c>
      <c r="E161" s="142" t="s">
        <v>823</v>
      </c>
      <c r="F161" s="224" t="s">
        <v>824</v>
      </c>
      <c r="G161" s="224"/>
      <c r="H161" s="224"/>
      <c r="I161" s="224"/>
      <c r="J161" s="143" t="s">
        <v>417</v>
      </c>
      <c r="K161" s="144">
        <v>11.577999999999999</v>
      </c>
      <c r="L161" s="225">
        <v>0</v>
      </c>
      <c r="M161" s="225"/>
      <c r="N161" s="225">
        <f>ROUND(L161*K161,2)</f>
        <v>0</v>
      </c>
      <c r="O161" s="225"/>
      <c r="P161" s="225"/>
      <c r="Q161" s="225"/>
      <c r="R161" s="145"/>
      <c r="T161" s="146" t="s">
        <v>5</v>
      </c>
      <c r="U161" s="43" t="s">
        <v>37</v>
      </c>
      <c r="V161" s="147">
        <v>0.29899999999999999</v>
      </c>
      <c r="W161" s="147">
        <f>V161*K161</f>
        <v>3.4618219999999997</v>
      </c>
      <c r="X161" s="147">
        <v>0</v>
      </c>
      <c r="Y161" s="147">
        <f>X161*K161</f>
        <v>0</v>
      </c>
      <c r="Z161" s="147">
        <v>0</v>
      </c>
      <c r="AA161" s="148">
        <f>Z161*K161</f>
        <v>0</v>
      </c>
      <c r="AR161" s="21" t="s">
        <v>163</v>
      </c>
      <c r="AT161" s="21" t="s">
        <v>165</v>
      </c>
      <c r="AU161" s="21" t="s">
        <v>130</v>
      </c>
      <c r="AY161" s="21" t="s">
        <v>164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1" t="s">
        <v>80</v>
      </c>
      <c r="BK161" s="149">
        <f>ROUND(L161*K161,2)</f>
        <v>0</v>
      </c>
      <c r="BL161" s="21" t="s">
        <v>163</v>
      </c>
      <c r="BM161" s="21" t="s">
        <v>1081</v>
      </c>
    </row>
    <row r="162" spans="2:65" s="10" customFormat="1" ht="16.5" customHeight="1">
      <c r="B162" s="154"/>
      <c r="C162" s="155"/>
      <c r="D162" s="155"/>
      <c r="E162" s="156" t="s">
        <v>5</v>
      </c>
      <c r="F162" s="257" t="s">
        <v>1082</v>
      </c>
      <c r="G162" s="258"/>
      <c r="H162" s="258"/>
      <c r="I162" s="258"/>
      <c r="J162" s="155"/>
      <c r="K162" s="157">
        <v>4.9279999999999999</v>
      </c>
      <c r="L162" s="155"/>
      <c r="M162" s="155"/>
      <c r="N162" s="155"/>
      <c r="O162" s="155"/>
      <c r="P162" s="155"/>
      <c r="Q162" s="155"/>
      <c r="R162" s="158"/>
      <c r="T162" s="159"/>
      <c r="U162" s="155"/>
      <c r="V162" s="155"/>
      <c r="W162" s="155"/>
      <c r="X162" s="155"/>
      <c r="Y162" s="155"/>
      <c r="Z162" s="155"/>
      <c r="AA162" s="160"/>
      <c r="AT162" s="161" t="s">
        <v>371</v>
      </c>
      <c r="AU162" s="161" t="s">
        <v>130</v>
      </c>
      <c r="AV162" s="10" t="s">
        <v>130</v>
      </c>
      <c r="AW162" s="10" t="s">
        <v>30</v>
      </c>
      <c r="AX162" s="10" t="s">
        <v>72</v>
      </c>
      <c r="AY162" s="161" t="s">
        <v>164</v>
      </c>
    </row>
    <row r="163" spans="2:65" s="10" customFormat="1" ht="16.5" customHeight="1">
      <c r="B163" s="154"/>
      <c r="C163" s="155"/>
      <c r="D163" s="155"/>
      <c r="E163" s="156" t="s">
        <v>5</v>
      </c>
      <c r="F163" s="253" t="s">
        <v>1083</v>
      </c>
      <c r="G163" s="254"/>
      <c r="H163" s="254"/>
      <c r="I163" s="254"/>
      <c r="J163" s="155"/>
      <c r="K163" s="157">
        <v>5.7050000000000001</v>
      </c>
      <c r="L163" s="155"/>
      <c r="M163" s="155"/>
      <c r="N163" s="155"/>
      <c r="O163" s="155"/>
      <c r="P163" s="155"/>
      <c r="Q163" s="155"/>
      <c r="R163" s="158"/>
      <c r="T163" s="159"/>
      <c r="U163" s="155"/>
      <c r="V163" s="155"/>
      <c r="W163" s="155"/>
      <c r="X163" s="155"/>
      <c r="Y163" s="155"/>
      <c r="Z163" s="155"/>
      <c r="AA163" s="160"/>
      <c r="AT163" s="161" t="s">
        <v>371</v>
      </c>
      <c r="AU163" s="161" t="s">
        <v>130</v>
      </c>
      <c r="AV163" s="10" t="s">
        <v>130</v>
      </c>
      <c r="AW163" s="10" t="s">
        <v>30</v>
      </c>
      <c r="AX163" s="10" t="s">
        <v>72</v>
      </c>
      <c r="AY163" s="161" t="s">
        <v>164</v>
      </c>
    </row>
    <row r="164" spans="2:65" s="10" customFormat="1" ht="16.5" customHeight="1">
      <c r="B164" s="154"/>
      <c r="C164" s="155"/>
      <c r="D164" s="155"/>
      <c r="E164" s="156" t="s">
        <v>5</v>
      </c>
      <c r="F164" s="253" t="s">
        <v>1084</v>
      </c>
      <c r="G164" s="254"/>
      <c r="H164" s="254"/>
      <c r="I164" s="254"/>
      <c r="J164" s="155"/>
      <c r="K164" s="157">
        <v>0.94499999999999995</v>
      </c>
      <c r="L164" s="155"/>
      <c r="M164" s="155"/>
      <c r="N164" s="155"/>
      <c r="O164" s="155"/>
      <c r="P164" s="155"/>
      <c r="Q164" s="155"/>
      <c r="R164" s="158"/>
      <c r="T164" s="159"/>
      <c r="U164" s="155"/>
      <c r="V164" s="155"/>
      <c r="W164" s="155"/>
      <c r="X164" s="155"/>
      <c r="Y164" s="155"/>
      <c r="Z164" s="155"/>
      <c r="AA164" s="160"/>
      <c r="AT164" s="161" t="s">
        <v>371</v>
      </c>
      <c r="AU164" s="161" t="s">
        <v>130</v>
      </c>
      <c r="AV164" s="10" t="s">
        <v>130</v>
      </c>
      <c r="AW164" s="10" t="s">
        <v>30</v>
      </c>
      <c r="AX164" s="10" t="s">
        <v>72</v>
      </c>
      <c r="AY164" s="161" t="s">
        <v>164</v>
      </c>
    </row>
    <row r="165" spans="2:65" s="11" customFormat="1" ht="16.5" customHeight="1">
      <c r="B165" s="162"/>
      <c r="C165" s="163"/>
      <c r="D165" s="163"/>
      <c r="E165" s="164" t="s">
        <v>5</v>
      </c>
      <c r="F165" s="255" t="s">
        <v>375</v>
      </c>
      <c r="G165" s="256"/>
      <c r="H165" s="256"/>
      <c r="I165" s="256"/>
      <c r="J165" s="163"/>
      <c r="K165" s="165">
        <v>11.577999999999999</v>
      </c>
      <c r="L165" s="163"/>
      <c r="M165" s="163"/>
      <c r="N165" s="163"/>
      <c r="O165" s="163"/>
      <c r="P165" s="163"/>
      <c r="Q165" s="163"/>
      <c r="R165" s="166"/>
      <c r="T165" s="167"/>
      <c r="U165" s="163"/>
      <c r="V165" s="163"/>
      <c r="W165" s="163"/>
      <c r="X165" s="163"/>
      <c r="Y165" s="163"/>
      <c r="Z165" s="163"/>
      <c r="AA165" s="168"/>
      <c r="AT165" s="169" t="s">
        <v>371</v>
      </c>
      <c r="AU165" s="169" t="s">
        <v>130</v>
      </c>
      <c r="AV165" s="11" t="s">
        <v>163</v>
      </c>
      <c r="AW165" s="11" t="s">
        <v>30</v>
      </c>
      <c r="AX165" s="11" t="s">
        <v>80</v>
      </c>
      <c r="AY165" s="169" t="s">
        <v>164</v>
      </c>
    </row>
    <row r="166" spans="2:65" s="9" customFormat="1" ht="29.85" customHeight="1">
      <c r="B166" s="129"/>
      <c r="C166" s="130"/>
      <c r="D166" s="139" t="s">
        <v>1043</v>
      </c>
      <c r="E166" s="139"/>
      <c r="F166" s="139"/>
      <c r="G166" s="139"/>
      <c r="H166" s="139"/>
      <c r="I166" s="139"/>
      <c r="J166" s="139"/>
      <c r="K166" s="139"/>
      <c r="L166" s="139"/>
      <c r="M166" s="139"/>
      <c r="N166" s="230">
        <f>BK166</f>
        <v>0</v>
      </c>
      <c r="O166" s="231"/>
      <c r="P166" s="231"/>
      <c r="Q166" s="231"/>
      <c r="R166" s="132"/>
      <c r="T166" s="133"/>
      <c r="U166" s="130"/>
      <c r="V166" s="130"/>
      <c r="W166" s="134">
        <f>SUM(W167:W168)</f>
        <v>3.0099580000000001</v>
      </c>
      <c r="X166" s="130"/>
      <c r="Y166" s="134">
        <f>SUM(Y167:Y168)</f>
        <v>0</v>
      </c>
      <c r="Z166" s="130"/>
      <c r="AA166" s="135">
        <f>SUM(AA167:AA168)</f>
        <v>0</v>
      </c>
      <c r="AR166" s="136" t="s">
        <v>80</v>
      </c>
      <c r="AT166" s="137" t="s">
        <v>71</v>
      </c>
      <c r="AU166" s="137" t="s">
        <v>80</v>
      </c>
      <c r="AY166" s="136" t="s">
        <v>164</v>
      </c>
      <c r="BK166" s="138">
        <f>SUM(BK167:BK168)</f>
        <v>0</v>
      </c>
    </row>
    <row r="167" spans="2:65" s="1" customFormat="1" ht="38.25" customHeight="1">
      <c r="B167" s="140"/>
      <c r="C167" s="141" t="s">
        <v>336</v>
      </c>
      <c r="D167" s="141" t="s">
        <v>165</v>
      </c>
      <c r="E167" s="142" t="s">
        <v>933</v>
      </c>
      <c r="F167" s="224" t="s">
        <v>934</v>
      </c>
      <c r="G167" s="224"/>
      <c r="H167" s="224"/>
      <c r="I167" s="224"/>
      <c r="J167" s="143" t="s">
        <v>417</v>
      </c>
      <c r="K167" s="144">
        <v>2.282</v>
      </c>
      <c r="L167" s="225">
        <v>0</v>
      </c>
      <c r="M167" s="225"/>
      <c r="N167" s="225">
        <f>ROUND(L167*K167,2)</f>
        <v>0</v>
      </c>
      <c r="O167" s="225"/>
      <c r="P167" s="225"/>
      <c r="Q167" s="225"/>
      <c r="R167" s="145"/>
      <c r="T167" s="146" t="s">
        <v>5</v>
      </c>
      <c r="U167" s="43" t="s">
        <v>37</v>
      </c>
      <c r="V167" s="147">
        <v>1.319</v>
      </c>
      <c r="W167" s="147">
        <f>V167*K167</f>
        <v>3.0099580000000001</v>
      </c>
      <c r="X167" s="147">
        <v>0</v>
      </c>
      <c r="Y167" s="147">
        <f>X167*K167</f>
        <v>0</v>
      </c>
      <c r="Z167" s="147">
        <v>0</v>
      </c>
      <c r="AA167" s="148">
        <f>Z167*K167</f>
        <v>0</v>
      </c>
      <c r="AR167" s="21" t="s">
        <v>163</v>
      </c>
      <c r="AT167" s="21" t="s">
        <v>165</v>
      </c>
      <c r="AU167" s="21" t="s">
        <v>130</v>
      </c>
      <c r="AY167" s="21" t="s">
        <v>164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1" t="s">
        <v>80</v>
      </c>
      <c r="BK167" s="149">
        <f>ROUND(L167*K167,2)</f>
        <v>0</v>
      </c>
      <c r="BL167" s="21" t="s">
        <v>163</v>
      </c>
      <c r="BM167" s="21" t="s">
        <v>1085</v>
      </c>
    </row>
    <row r="168" spans="2:65" s="10" customFormat="1" ht="25.5" customHeight="1">
      <c r="B168" s="154"/>
      <c r="C168" s="155"/>
      <c r="D168" s="155"/>
      <c r="E168" s="156" t="s">
        <v>5</v>
      </c>
      <c r="F168" s="257" t="s">
        <v>1086</v>
      </c>
      <c r="G168" s="258"/>
      <c r="H168" s="258"/>
      <c r="I168" s="258"/>
      <c r="J168" s="155"/>
      <c r="K168" s="157">
        <v>2.282</v>
      </c>
      <c r="L168" s="155"/>
      <c r="M168" s="155"/>
      <c r="N168" s="155"/>
      <c r="O168" s="155"/>
      <c r="P168" s="155"/>
      <c r="Q168" s="155"/>
      <c r="R168" s="158"/>
      <c r="T168" s="159"/>
      <c r="U168" s="155"/>
      <c r="V168" s="155"/>
      <c r="W168" s="155"/>
      <c r="X168" s="155"/>
      <c r="Y168" s="155"/>
      <c r="Z168" s="155"/>
      <c r="AA168" s="160"/>
      <c r="AT168" s="161" t="s">
        <v>371</v>
      </c>
      <c r="AU168" s="161" t="s">
        <v>130</v>
      </c>
      <c r="AV168" s="10" t="s">
        <v>130</v>
      </c>
      <c r="AW168" s="10" t="s">
        <v>30</v>
      </c>
      <c r="AX168" s="10" t="s">
        <v>80</v>
      </c>
      <c r="AY168" s="161" t="s">
        <v>164</v>
      </c>
    </row>
    <row r="169" spans="2:65" s="9" customFormat="1" ht="37.35" customHeight="1">
      <c r="B169" s="129"/>
      <c r="C169" s="130"/>
      <c r="D169" s="131" t="s">
        <v>1044</v>
      </c>
      <c r="E169" s="131"/>
      <c r="F169" s="131"/>
      <c r="G169" s="131"/>
      <c r="H169" s="131"/>
      <c r="I169" s="131"/>
      <c r="J169" s="131"/>
      <c r="K169" s="131"/>
      <c r="L169" s="131"/>
      <c r="M169" s="131"/>
      <c r="N169" s="228">
        <f>BK169</f>
        <v>0</v>
      </c>
      <c r="O169" s="229"/>
      <c r="P169" s="229"/>
      <c r="Q169" s="229"/>
      <c r="R169" s="132"/>
      <c r="T169" s="133"/>
      <c r="U169" s="130"/>
      <c r="V169" s="130"/>
      <c r="W169" s="134">
        <f>W170</f>
        <v>2.5049999999999999</v>
      </c>
      <c r="X169" s="130"/>
      <c r="Y169" s="134">
        <f>Y170</f>
        <v>2.5200000000000001E-3</v>
      </c>
      <c r="Z169" s="130"/>
      <c r="AA169" s="135">
        <f>AA170</f>
        <v>0</v>
      </c>
      <c r="AR169" s="136" t="s">
        <v>130</v>
      </c>
      <c r="AT169" s="137" t="s">
        <v>71</v>
      </c>
      <c r="AU169" s="137" t="s">
        <v>72</v>
      </c>
      <c r="AY169" s="136" t="s">
        <v>164</v>
      </c>
      <c r="BK169" s="138">
        <f>BK170</f>
        <v>0</v>
      </c>
    </row>
    <row r="170" spans="2:65" s="9" customFormat="1" ht="19.899999999999999" customHeight="1">
      <c r="B170" s="129"/>
      <c r="C170" s="130"/>
      <c r="D170" s="139" t="s">
        <v>1045</v>
      </c>
      <c r="E170" s="139"/>
      <c r="F170" s="139"/>
      <c r="G170" s="139"/>
      <c r="H170" s="139"/>
      <c r="I170" s="139"/>
      <c r="J170" s="139"/>
      <c r="K170" s="139"/>
      <c r="L170" s="139"/>
      <c r="M170" s="139"/>
      <c r="N170" s="230">
        <f>BK170</f>
        <v>0</v>
      </c>
      <c r="O170" s="231"/>
      <c r="P170" s="231"/>
      <c r="Q170" s="231"/>
      <c r="R170" s="132"/>
      <c r="T170" s="133"/>
      <c r="U170" s="130"/>
      <c r="V170" s="130"/>
      <c r="W170" s="134">
        <f>SUM(W171:W178)</f>
        <v>2.5049999999999999</v>
      </c>
      <c r="X170" s="130"/>
      <c r="Y170" s="134">
        <f>SUM(Y171:Y178)</f>
        <v>2.5200000000000001E-3</v>
      </c>
      <c r="Z170" s="130"/>
      <c r="AA170" s="135">
        <f>SUM(AA171:AA178)</f>
        <v>0</v>
      </c>
      <c r="AR170" s="136" t="s">
        <v>130</v>
      </c>
      <c r="AT170" s="137" t="s">
        <v>71</v>
      </c>
      <c r="AU170" s="137" t="s">
        <v>80</v>
      </c>
      <c r="AY170" s="136" t="s">
        <v>164</v>
      </c>
      <c r="BK170" s="138">
        <f>SUM(BK171:BK178)</f>
        <v>0</v>
      </c>
    </row>
    <row r="171" spans="2:65" s="1" customFormat="1" ht="25.5" customHeight="1">
      <c r="B171" s="140"/>
      <c r="C171" s="141" t="s">
        <v>270</v>
      </c>
      <c r="D171" s="141" t="s">
        <v>165</v>
      </c>
      <c r="E171" s="142" t="s">
        <v>1087</v>
      </c>
      <c r="F171" s="224" t="s">
        <v>1088</v>
      </c>
      <c r="G171" s="224"/>
      <c r="H171" s="224"/>
      <c r="I171" s="224"/>
      <c r="J171" s="143" t="s">
        <v>409</v>
      </c>
      <c r="K171" s="144">
        <v>2</v>
      </c>
      <c r="L171" s="225">
        <v>0</v>
      </c>
      <c r="M171" s="225"/>
      <c r="N171" s="225">
        <f>ROUND(L171*K171,2)</f>
        <v>0</v>
      </c>
      <c r="O171" s="225"/>
      <c r="P171" s="225"/>
      <c r="Q171" s="225"/>
      <c r="R171" s="145"/>
      <c r="T171" s="146" t="s">
        <v>5</v>
      </c>
      <c r="U171" s="43" t="s">
        <v>37</v>
      </c>
      <c r="V171" s="147">
        <v>0.10199999999999999</v>
      </c>
      <c r="W171" s="147">
        <f>V171*K171</f>
        <v>0.20399999999999999</v>
      </c>
      <c r="X171" s="147">
        <v>0</v>
      </c>
      <c r="Y171" s="147">
        <f>X171*K171</f>
        <v>0</v>
      </c>
      <c r="Z171" s="147">
        <v>0</v>
      </c>
      <c r="AA171" s="148">
        <f>Z171*K171</f>
        <v>0</v>
      </c>
      <c r="AR171" s="21" t="s">
        <v>227</v>
      </c>
      <c r="AT171" s="21" t="s">
        <v>165</v>
      </c>
      <c r="AU171" s="21" t="s">
        <v>130</v>
      </c>
      <c r="AY171" s="21" t="s">
        <v>164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1" t="s">
        <v>80</v>
      </c>
      <c r="BK171" s="149">
        <f>ROUND(L171*K171,2)</f>
        <v>0</v>
      </c>
      <c r="BL171" s="21" t="s">
        <v>227</v>
      </c>
      <c r="BM171" s="21" t="s">
        <v>1089</v>
      </c>
    </row>
    <row r="172" spans="2:65" s="1" customFormat="1" ht="16.5" customHeight="1">
      <c r="B172" s="140"/>
      <c r="C172" s="170" t="s">
        <v>274</v>
      </c>
      <c r="D172" s="170" t="s">
        <v>508</v>
      </c>
      <c r="E172" s="171" t="s">
        <v>1090</v>
      </c>
      <c r="F172" s="263" t="s">
        <v>1091</v>
      </c>
      <c r="G172" s="263"/>
      <c r="H172" s="263"/>
      <c r="I172" s="263"/>
      <c r="J172" s="172" t="s">
        <v>409</v>
      </c>
      <c r="K172" s="173">
        <v>2</v>
      </c>
      <c r="L172" s="264">
        <v>0</v>
      </c>
      <c r="M172" s="264"/>
      <c r="N172" s="264">
        <f>ROUND(L172*K172,2)</f>
        <v>0</v>
      </c>
      <c r="O172" s="225"/>
      <c r="P172" s="225"/>
      <c r="Q172" s="225"/>
      <c r="R172" s="145"/>
      <c r="T172" s="146" t="s">
        <v>5</v>
      </c>
      <c r="U172" s="43" t="s">
        <v>37</v>
      </c>
      <c r="V172" s="147">
        <v>0</v>
      </c>
      <c r="W172" s="147">
        <f>V172*K172</f>
        <v>0</v>
      </c>
      <c r="X172" s="147">
        <v>6.3000000000000003E-4</v>
      </c>
      <c r="Y172" s="147">
        <f>X172*K172</f>
        <v>1.2600000000000001E-3</v>
      </c>
      <c r="Z172" s="147">
        <v>0</v>
      </c>
      <c r="AA172" s="148">
        <f>Z172*K172</f>
        <v>0</v>
      </c>
      <c r="AR172" s="21" t="s">
        <v>290</v>
      </c>
      <c r="AT172" s="21" t="s">
        <v>508</v>
      </c>
      <c r="AU172" s="21" t="s">
        <v>130</v>
      </c>
      <c r="AY172" s="21" t="s">
        <v>164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1" t="s">
        <v>80</v>
      </c>
      <c r="BK172" s="149">
        <f>ROUND(L172*K172,2)</f>
        <v>0</v>
      </c>
      <c r="BL172" s="21" t="s">
        <v>227</v>
      </c>
      <c r="BM172" s="21" t="s">
        <v>1092</v>
      </c>
    </row>
    <row r="173" spans="2:65" s="1" customFormat="1" ht="16.5" customHeight="1">
      <c r="B173" s="34"/>
      <c r="C173" s="35"/>
      <c r="D173" s="35"/>
      <c r="E173" s="35"/>
      <c r="F173" s="222" t="s">
        <v>1093</v>
      </c>
      <c r="G173" s="223"/>
      <c r="H173" s="223"/>
      <c r="I173" s="223"/>
      <c r="J173" s="35"/>
      <c r="K173" s="35"/>
      <c r="L173" s="35"/>
      <c r="M173" s="35"/>
      <c r="N173" s="35"/>
      <c r="O173" s="35"/>
      <c r="P173" s="35"/>
      <c r="Q173" s="35"/>
      <c r="R173" s="36"/>
      <c r="T173" s="150"/>
      <c r="U173" s="35"/>
      <c r="V173" s="35"/>
      <c r="W173" s="35"/>
      <c r="X173" s="35"/>
      <c r="Y173" s="35"/>
      <c r="Z173" s="35"/>
      <c r="AA173" s="73"/>
      <c r="AT173" s="21" t="s">
        <v>176</v>
      </c>
      <c r="AU173" s="21" t="s">
        <v>130</v>
      </c>
    </row>
    <row r="174" spans="2:65" s="1" customFormat="1" ht="25.5" customHeight="1">
      <c r="B174" s="140"/>
      <c r="C174" s="141" t="s">
        <v>278</v>
      </c>
      <c r="D174" s="141" t="s">
        <v>165</v>
      </c>
      <c r="E174" s="142" t="s">
        <v>1094</v>
      </c>
      <c r="F174" s="224" t="s">
        <v>1095</v>
      </c>
      <c r="G174" s="224"/>
      <c r="H174" s="224"/>
      <c r="I174" s="224"/>
      <c r="J174" s="143" t="s">
        <v>409</v>
      </c>
      <c r="K174" s="144">
        <v>2</v>
      </c>
      <c r="L174" s="225">
        <v>0</v>
      </c>
      <c r="M174" s="225"/>
      <c r="N174" s="225">
        <f>ROUND(L174*K174,2)</f>
        <v>0</v>
      </c>
      <c r="O174" s="225"/>
      <c r="P174" s="225"/>
      <c r="Q174" s="225"/>
      <c r="R174" s="145"/>
      <c r="T174" s="146" t="s">
        <v>5</v>
      </c>
      <c r="U174" s="43" t="s">
        <v>37</v>
      </c>
      <c r="V174" s="147">
        <v>0.106</v>
      </c>
      <c r="W174" s="147">
        <f>V174*K174</f>
        <v>0.21199999999999999</v>
      </c>
      <c r="X174" s="147">
        <v>0</v>
      </c>
      <c r="Y174" s="147">
        <f>X174*K174</f>
        <v>0</v>
      </c>
      <c r="Z174" s="147">
        <v>0</v>
      </c>
      <c r="AA174" s="148">
        <f>Z174*K174</f>
        <v>0</v>
      </c>
      <c r="AR174" s="21" t="s">
        <v>227</v>
      </c>
      <c r="AT174" s="21" t="s">
        <v>165</v>
      </c>
      <c r="AU174" s="21" t="s">
        <v>130</v>
      </c>
      <c r="AY174" s="21" t="s">
        <v>164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1" t="s">
        <v>80</v>
      </c>
      <c r="BK174" s="149">
        <f>ROUND(L174*K174,2)</f>
        <v>0</v>
      </c>
      <c r="BL174" s="21" t="s">
        <v>227</v>
      </c>
      <c r="BM174" s="21" t="s">
        <v>1096</v>
      </c>
    </row>
    <row r="175" spans="2:65" s="1" customFormat="1" ht="16.5" customHeight="1">
      <c r="B175" s="140"/>
      <c r="C175" s="170" t="s">
        <v>282</v>
      </c>
      <c r="D175" s="170" t="s">
        <v>508</v>
      </c>
      <c r="E175" s="171" t="s">
        <v>1090</v>
      </c>
      <c r="F175" s="263" t="s">
        <v>1091</v>
      </c>
      <c r="G175" s="263"/>
      <c r="H175" s="263"/>
      <c r="I175" s="263"/>
      <c r="J175" s="172" t="s">
        <v>409</v>
      </c>
      <c r="K175" s="173">
        <v>2</v>
      </c>
      <c r="L175" s="264">
        <v>0</v>
      </c>
      <c r="M175" s="264"/>
      <c r="N175" s="264">
        <f>ROUND(L175*K175,2)</f>
        <v>0</v>
      </c>
      <c r="O175" s="225"/>
      <c r="P175" s="225"/>
      <c r="Q175" s="225"/>
      <c r="R175" s="145"/>
      <c r="T175" s="146" t="s">
        <v>5</v>
      </c>
      <c r="U175" s="43" t="s">
        <v>37</v>
      </c>
      <c r="V175" s="147">
        <v>0</v>
      </c>
      <c r="W175" s="147">
        <f>V175*K175</f>
        <v>0</v>
      </c>
      <c r="X175" s="147">
        <v>6.3000000000000003E-4</v>
      </c>
      <c r="Y175" s="147">
        <f>X175*K175</f>
        <v>1.2600000000000001E-3</v>
      </c>
      <c r="Z175" s="147">
        <v>0</v>
      </c>
      <c r="AA175" s="148">
        <f>Z175*K175</f>
        <v>0</v>
      </c>
      <c r="AR175" s="21" t="s">
        <v>290</v>
      </c>
      <c r="AT175" s="21" t="s">
        <v>508</v>
      </c>
      <c r="AU175" s="21" t="s">
        <v>130</v>
      </c>
      <c r="AY175" s="21" t="s">
        <v>164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1" t="s">
        <v>80</v>
      </c>
      <c r="BK175" s="149">
        <f>ROUND(L175*K175,2)</f>
        <v>0</v>
      </c>
      <c r="BL175" s="21" t="s">
        <v>227</v>
      </c>
      <c r="BM175" s="21" t="s">
        <v>1097</v>
      </c>
    </row>
    <row r="176" spans="2:65" s="1" customFormat="1" ht="16.5" customHeight="1">
      <c r="B176" s="34"/>
      <c r="C176" s="35"/>
      <c r="D176" s="35"/>
      <c r="E176" s="35"/>
      <c r="F176" s="222" t="s">
        <v>1093</v>
      </c>
      <c r="G176" s="223"/>
      <c r="H176" s="223"/>
      <c r="I176" s="223"/>
      <c r="J176" s="35"/>
      <c r="K176" s="35"/>
      <c r="L176" s="35"/>
      <c r="M176" s="35"/>
      <c r="N176" s="35"/>
      <c r="O176" s="35"/>
      <c r="P176" s="35"/>
      <c r="Q176" s="35"/>
      <c r="R176" s="36"/>
      <c r="T176" s="150"/>
      <c r="U176" s="35"/>
      <c r="V176" s="35"/>
      <c r="W176" s="35"/>
      <c r="X176" s="35"/>
      <c r="Y176" s="35"/>
      <c r="Z176" s="35"/>
      <c r="AA176" s="73"/>
      <c r="AT176" s="21" t="s">
        <v>176</v>
      </c>
      <c r="AU176" s="21" t="s">
        <v>130</v>
      </c>
    </row>
    <row r="177" spans="2:65" s="1" customFormat="1" ht="25.5" customHeight="1">
      <c r="B177" s="140"/>
      <c r="C177" s="141" t="s">
        <v>286</v>
      </c>
      <c r="D177" s="141" t="s">
        <v>165</v>
      </c>
      <c r="E177" s="142" t="s">
        <v>1098</v>
      </c>
      <c r="F177" s="224" t="s">
        <v>1099</v>
      </c>
      <c r="G177" s="224"/>
      <c r="H177" s="224"/>
      <c r="I177" s="224"/>
      <c r="J177" s="143" t="s">
        <v>569</v>
      </c>
      <c r="K177" s="144">
        <v>1</v>
      </c>
      <c r="L177" s="225">
        <v>0</v>
      </c>
      <c r="M177" s="225"/>
      <c r="N177" s="225">
        <f>ROUND(L177*K177,2)</f>
        <v>0</v>
      </c>
      <c r="O177" s="225"/>
      <c r="P177" s="225"/>
      <c r="Q177" s="225"/>
      <c r="R177" s="145"/>
      <c r="T177" s="146" t="s">
        <v>5</v>
      </c>
      <c r="U177" s="43" t="s">
        <v>37</v>
      </c>
      <c r="V177" s="147">
        <v>2.089</v>
      </c>
      <c r="W177" s="147">
        <f>V177*K177</f>
        <v>2.089</v>
      </c>
      <c r="X177" s="147">
        <v>0</v>
      </c>
      <c r="Y177" s="147">
        <f>X177*K177</f>
        <v>0</v>
      </c>
      <c r="Z177" s="147">
        <v>0</v>
      </c>
      <c r="AA177" s="148">
        <f>Z177*K177</f>
        <v>0</v>
      </c>
      <c r="AR177" s="21" t="s">
        <v>227</v>
      </c>
      <c r="AT177" s="21" t="s">
        <v>165</v>
      </c>
      <c r="AU177" s="21" t="s">
        <v>130</v>
      </c>
      <c r="AY177" s="21" t="s">
        <v>164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1" t="s">
        <v>80</v>
      </c>
      <c r="BK177" s="149">
        <f>ROUND(L177*K177,2)</f>
        <v>0</v>
      </c>
      <c r="BL177" s="21" t="s">
        <v>227</v>
      </c>
      <c r="BM177" s="21" t="s">
        <v>1100</v>
      </c>
    </row>
    <row r="178" spans="2:65" s="1" customFormat="1" ht="16.5" customHeight="1">
      <c r="B178" s="34"/>
      <c r="C178" s="35"/>
      <c r="D178" s="35"/>
      <c r="E178" s="35"/>
      <c r="F178" s="222" t="s">
        <v>1101</v>
      </c>
      <c r="G178" s="223"/>
      <c r="H178" s="223"/>
      <c r="I178" s="223"/>
      <c r="J178" s="35"/>
      <c r="K178" s="35"/>
      <c r="L178" s="35"/>
      <c r="M178" s="35"/>
      <c r="N178" s="35"/>
      <c r="O178" s="35"/>
      <c r="P178" s="35"/>
      <c r="Q178" s="35"/>
      <c r="R178" s="36"/>
      <c r="T178" s="150"/>
      <c r="U178" s="35"/>
      <c r="V178" s="35"/>
      <c r="W178" s="35"/>
      <c r="X178" s="35"/>
      <c r="Y178" s="35"/>
      <c r="Z178" s="35"/>
      <c r="AA178" s="73"/>
      <c r="AT178" s="21" t="s">
        <v>176</v>
      </c>
      <c r="AU178" s="21" t="s">
        <v>130</v>
      </c>
    </row>
    <row r="179" spans="2:65" s="9" customFormat="1" ht="37.35" customHeight="1">
      <c r="B179" s="129"/>
      <c r="C179" s="130"/>
      <c r="D179" s="131" t="s">
        <v>1046</v>
      </c>
      <c r="E179" s="131"/>
      <c r="F179" s="131"/>
      <c r="G179" s="131"/>
      <c r="H179" s="131"/>
      <c r="I179" s="131"/>
      <c r="J179" s="131"/>
      <c r="K179" s="131"/>
      <c r="L179" s="131"/>
      <c r="M179" s="131"/>
      <c r="N179" s="228">
        <f>BK179</f>
        <v>0</v>
      </c>
      <c r="O179" s="229"/>
      <c r="P179" s="229"/>
      <c r="Q179" s="229"/>
      <c r="R179" s="132"/>
      <c r="T179" s="133"/>
      <c r="U179" s="130"/>
      <c r="V179" s="130"/>
      <c r="W179" s="134">
        <f>W180+W205+W209</f>
        <v>17.254966</v>
      </c>
      <c r="X179" s="130"/>
      <c r="Y179" s="134">
        <f>Y180+Y205+Y209</f>
        <v>9.0023018000000015</v>
      </c>
      <c r="Z179" s="130"/>
      <c r="AA179" s="135">
        <f>AA180+AA205+AA209</f>
        <v>0</v>
      </c>
      <c r="AR179" s="136" t="s">
        <v>365</v>
      </c>
      <c r="AT179" s="137" t="s">
        <v>71</v>
      </c>
      <c r="AU179" s="137" t="s">
        <v>72</v>
      </c>
      <c r="AY179" s="136" t="s">
        <v>164</v>
      </c>
      <c r="BK179" s="138">
        <f>BK180+BK205+BK209</f>
        <v>0</v>
      </c>
    </row>
    <row r="180" spans="2:65" s="9" customFormat="1" ht="19.899999999999999" customHeight="1">
      <c r="B180" s="129"/>
      <c r="C180" s="130"/>
      <c r="D180" s="139" t="s">
        <v>1047</v>
      </c>
      <c r="E180" s="139"/>
      <c r="F180" s="139"/>
      <c r="G180" s="139"/>
      <c r="H180" s="139"/>
      <c r="I180" s="139"/>
      <c r="J180" s="139"/>
      <c r="K180" s="139"/>
      <c r="L180" s="139"/>
      <c r="M180" s="139"/>
      <c r="N180" s="230">
        <f>BK180</f>
        <v>0</v>
      </c>
      <c r="O180" s="231"/>
      <c r="P180" s="231"/>
      <c r="Q180" s="231"/>
      <c r="R180" s="132"/>
      <c r="T180" s="133"/>
      <c r="U180" s="130"/>
      <c r="V180" s="130"/>
      <c r="W180" s="134">
        <f>SUM(W181:W204)</f>
        <v>9.8738960000000002</v>
      </c>
      <c r="X180" s="130"/>
      <c r="Y180" s="134">
        <f>SUM(Y181:Y204)</f>
        <v>0.1221201</v>
      </c>
      <c r="Z180" s="130"/>
      <c r="AA180" s="135">
        <f>SUM(AA181:AA204)</f>
        <v>0</v>
      </c>
      <c r="AR180" s="136" t="s">
        <v>365</v>
      </c>
      <c r="AT180" s="137" t="s">
        <v>71</v>
      </c>
      <c r="AU180" s="137" t="s">
        <v>80</v>
      </c>
      <c r="AY180" s="136" t="s">
        <v>164</v>
      </c>
      <c r="BK180" s="138">
        <f>SUM(BK181:BK204)</f>
        <v>0</v>
      </c>
    </row>
    <row r="181" spans="2:65" s="1" customFormat="1" ht="38.25" customHeight="1">
      <c r="B181" s="140"/>
      <c r="C181" s="141" t="s">
        <v>250</v>
      </c>
      <c r="D181" s="141" t="s">
        <v>165</v>
      </c>
      <c r="E181" s="142" t="s">
        <v>1102</v>
      </c>
      <c r="F181" s="224" t="s">
        <v>1103</v>
      </c>
      <c r="G181" s="224"/>
      <c r="H181" s="224"/>
      <c r="I181" s="224"/>
      <c r="J181" s="143" t="s">
        <v>569</v>
      </c>
      <c r="K181" s="144">
        <v>8</v>
      </c>
      <c r="L181" s="225">
        <v>0</v>
      </c>
      <c r="M181" s="225"/>
      <c r="N181" s="225">
        <f>ROUND(L181*K181,2)</f>
        <v>0</v>
      </c>
      <c r="O181" s="225"/>
      <c r="P181" s="225"/>
      <c r="Q181" s="225"/>
      <c r="R181" s="145"/>
      <c r="T181" s="146" t="s">
        <v>5</v>
      </c>
      <c r="U181" s="43" t="s">
        <v>37</v>
      </c>
      <c r="V181" s="147">
        <v>0.30599999999999999</v>
      </c>
      <c r="W181" s="147">
        <f>V181*K181</f>
        <v>2.448</v>
      </c>
      <c r="X181" s="147">
        <v>0</v>
      </c>
      <c r="Y181" s="147">
        <f>X181*K181</f>
        <v>0</v>
      </c>
      <c r="Z181" s="147">
        <v>0</v>
      </c>
      <c r="AA181" s="148">
        <f>Z181*K181</f>
        <v>0</v>
      </c>
      <c r="AR181" s="21" t="s">
        <v>478</v>
      </c>
      <c r="AT181" s="21" t="s">
        <v>165</v>
      </c>
      <c r="AU181" s="21" t="s">
        <v>130</v>
      </c>
      <c r="AY181" s="21" t="s">
        <v>164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1" t="s">
        <v>80</v>
      </c>
      <c r="BK181" s="149">
        <f>ROUND(L181*K181,2)</f>
        <v>0</v>
      </c>
      <c r="BL181" s="21" t="s">
        <v>478</v>
      </c>
      <c r="BM181" s="21" t="s">
        <v>1104</v>
      </c>
    </row>
    <row r="182" spans="2:65" s="1" customFormat="1" ht="16.5" customHeight="1">
      <c r="B182" s="140"/>
      <c r="C182" s="170" t="s">
        <v>254</v>
      </c>
      <c r="D182" s="170" t="s">
        <v>508</v>
      </c>
      <c r="E182" s="171" t="s">
        <v>1105</v>
      </c>
      <c r="F182" s="263" t="s">
        <v>1106</v>
      </c>
      <c r="G182" s="263"/>
      <c r="H182" s="263"/>
      <c r="I182" s="263"/>
      <c r="J182" s="172" t="s">
        <v>569</v>
      </c>
      <c r="K182" s="173">
        <v>8</v>
      </c>
      <c r="L182" s="264">
        <v>0</v>
      </c>
      <c r="M182" s="264"/>
      <c r="N182" s="264">
        <f>ROUND(L182*K182,2)</f>
        <v>0</v>
      </c>
      <c r="O182" s="225"/>
      <c r="P182" s="225"/>
      <c r="Q182" s="225"/>
      <c r="R182" s="145"/>
      <c r="T182" s="146" t="s">
        <v>5</v>
      </c>
      <c r="U182" s="43" t="s">
        <v>37</v>
      </c>
      <c r="V182" s="147">
        <v>0</v>
      </c>
      <c r="W182" s="147">
        <f>V182*K182</f>
        <v>0</v>
      </c>
      <c r="X182" s="147">
        <v>2.0999999999999999E-3</v>
      </c>
      <c r="Y182" s="147">
        <f>X182*K182</f>
        <v>1.6799999999999999E-2</v>
      </c>
      <c r="Z182" s="147">
        <v>0</v>
      </c>
      <c r="AA182" s="148">
        <f>Z182*K182</f>
        <v>0</v>
      </c>
      <c r="AR182" s="21" t="s">
        <v>1107</v>
      </c>
      <c r="AT182" s="21" t="s">
        <v>508</v>
      </c>
      <c r="AU182" s="21" t="s">
        <v>130</v>
      </c>
      <c r="AY182" s="21" t="s">
        <v>164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1" t="s">
        <v>80</v>
      </c>
      <c r="BK182" s="149">
        <f>ROUND(L182*K182,2)</f>
        <v>0</v>
      </c>
      <c r="BL182" s="21" t="s">
        <v>1107</v>
      </c>
      <c r="BM182" s="21" t="s">
        <v>1108</v>
      </c>
    </row>
    <row r="183" spans="2:65" s="1" customFormat="1" ht="25.5" customHeight="1">
      <c r="B183" s="140"/>
      <c r="C183" s="141" t="s">
        <v>258</v>
      </c>
      <c r="D183" s="141" t="s">
        <v>165</v>
      </c>
      <c r="E183" s="142" t="s">
        <v>1109</v>
      </c>
      <c r="F183" s="224" t="s">
        <v>1110</v>
      </c>
      <c r="G183" s="224"/>
      <c r="H183" s="224"/>
      <c r="I183" s="224"/>
      <c r="J183" s="143" t="s">
        <v>368</v>
      </c>
      <c r="K183" s="144">
        <v>0.42799999999999999</v>
      </c>
      <c r="L183" s="225">
        <v>0</v>
      </c>
      <c r="M183" s="225"/>
      <c r="N183" s="225">
        <f>ROUND(L183*K183,2)</f>
        <v>0</v>
      </c>
      <c r="O183" s="225"/>
      <c r="P183" s="225"/>
      <c r="Q183" s="225"/>
      <c r="R183" s="145"/>
      <c r="T183" s="146" t="s">
        <v>5</v>
      </c>
      <c r="U183" s="43" t="s">
        <v>37</v>
      </c>
      <c r="V183" s="147">
        <v>2.5670000000000002</v>
      </c>
      <c r="W183" s="147">
        <f>V183*K183</f>
        <v>1.098676</v>
      </c>
      <c r="X183" s="147">
        <v>0</v>
      </c>
      <c r="Y183" s="147">
        <f>X183*K183</f>
        <v>0</v>
      </c>
      <c r="Z183" s="147">
        <v>0</v>
      </c>
      <c r="AA183" s="148">
        <f>Z183*K183</f>
        <v>0</v>
      </c>
      <c r="AR183" s="21" t="s">
        <v>478</v>
      </c>
      <c r="AT183" s="21" t="s">
        <v>165</v>
      </c>
      <c r="AU183" s="21" t="s">
        <v>130</v>
      </c>
      <c r="AY183" s="21" t="s">
        <v>164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1" t="s">
        <v>80</v>
      </c>
      <c r="BK183" s="149">
        <f>ROUND(L183*K183,2)</f>
        <v>0</v>
      </c>
      <c r="BL183" s="21" t="s">
        <v>478</v>
      </c>
      <c r="BM183" s="21" t="s">
        <v>1111</v>
      </c>
    </row>
    <row r="184" spans="2:65" s="10" customFormat="1" ht="16.5" customHeight="1">
      <c r="B184" s="154"/>
      <c r="C184" s="155"/>
      <c r="D184" s="155"/>
      <c r="E184" s="156" t="s">
        <v>5</v>
      </c>
      <c r="F184" s="257" t="s">
        <v>1112</v>
      </c>
      <c r="G184" s="258"/>
      <c r="H184" s="258"/>
      <c r="I184" s="258"/>
      <c r="J184" s="155"/>
      <c r="K184" s="157">
        <v>0.42799999999999999</v>
      </c>
      <c r="L184" s="155"/>
      <c r="M184" s="155"/>
      <c r="N184" s="155"/>
      <c r="O184" s="155"/>
      <c r="P184" s="155"/>
      <c r="Q184" s="155"/>
      <c r="R184" s="158"/>
      <c r="T184" s="159"/>
      <c r="U184" s="155"/>
      <c r="V184" s="155"/>
      <c r="W184" s="155"/>
      <c r="X184" s="155"/>
      <c r="Y184" s="155"/>
      <c r="Z184" s="155"/>
      <c r="AA184" s="160"/>
      <c r="AT184" s="161" t="s">
        <v>371</v>
      </c>
      <c r="AU184" s="161" t="s">
        <v>130</v>
      </c>
      <c r="AV184" s="10" t="s">
        <v>130</v>
      </c>
      <c r="AW184" s="10" t="s">
        <v>30</v>
      </c>
      <c r="AX184" s="10" t="s">
        <v>80</v>
      </c>
      <c r="AY184" s="161" t="s">
        <v>164</v>
      </c>
    </row>
    <row r="185" spans="2:65" s="1" customFormat="1" ht="25.5" customHeight="1">
      <c r="B185" s="140"/>
      <c r="C185" s="170" t="s">
        <v>262</v>
      </c>
      <c r="D185" s="170" t="s">
        <v>508</v>
      </c>
      <c r="E185" s="171" t="s">
        <v>1113</v>
      </c>
      <c r="F185" s="263" t="s">
        <v>1114</v>
      </c>
      <c r="G185" s="263"/>
      <c r="H185" s="263"/>
      <c r="I185" s="263"/>
      <c r="J185" s="172" t="s">
        <v>569</v>
      </c>
      <c r="K185" s="173">
        <v>1</v>
      </c>
      <c r="L185" s="264">
        <v>0</v>
      </c>
      <c r="M185" s="264"/>
      <c r="N185" s="264">
        <f>ROUND(L185*K185,2)</f>
        <v>0</v>
      </c>
      <c r="O185" s="225"/>
      <c r="P185" s="225"/>
      <c r="Q185" s="225"/>
      <c r="R185" s="145"/>
      <c r="T185" s="146" t="s">
        <v>5</v>
      </c>
      <c r="U185" s="43" t="s">
        <v>37</v>
      </c>
      <c r="V185" s="147">
        <v>0</v>
      </c>
      <c r="W185" s="147">
        <f>V185*K185</f>
        <v>0</v>
      </c>
      <c r="X185" s="147">
        <v>3.9E-2</v>
      </c>
      <c r="Y185" s="147">
        <f>X185*K185</f>
        <v>3.9E-2</v>
      </c>
      <c r="Z185" s="147">
        <v>0</v>
      </c>
      <c r="AA185" s="148">
        <f>Z185*K185</f>
        <v>0</v>
      </c>
      <c r="AR185" s="21" t="s">
        <v>1107</v>
      </c>
      <c r="AT185" s="21" t="s">
        <v>508</v>
      </c>
      <c r="AU185" s="21" t="s">
        <v>130</v>
      </c>
      <c r="AY185" s="21" t="s">
        <v>164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1" t="s">
        <v>80</v>
      </c>
      <c r="BK185" s="149">
        <f>ROUND(L185*K185,2)</f>
        <v>0</v>
      </c>
      <c r="BL185" s="21" t="s">
        <v>1107</v>
      </c>
      <c r="BM185" s="21" t="s">
        <v>1115</v>
      </c>
    </row>
    <row r="186" spans="2:65" s="1" customFormat="1" ht="36" customHeight="1">
      <c r="B186" s="34"/>
      <c r="C186" s="35"/>
      <c r="D186" s="35"/>
      <c r="E186" s="35"/>
      <c r="F186" s="222" t="s">
        <v>1116</v>
      </c>
      <c r="G186" s="223"/>
      <c r="H186" s="223"/>
      <c r="I186" s="223"/>
      <c r="J186" s="35"/>
      <c r="K186" s="35"/>
      <c r="L186" s="35"/>
      <c r="M186" s="35"/>
      <c r="N186" s="35"/>
      <c r="O186" s="35"/>
      <c r="P186" s="35"/>
      <c r="Q186" s="35"/>
      <c r="R186" s="36"/>
      <c r="T186" s="150"/>
      <c r="U186" s="35"/>
      <c r="V186" s="35"/>
      <c r="W186" s="35"/>
      <c r="X186" s="35"/>
      <c r="Y186" s="35"/>
      <c r="Z186" s="35"/>
      <c r="AA186" s="73"/>
      <c r="AT186" s="21" t="s">
        <v>176</v>
      </c>
      <c r="AU186" s="21" t="s">
        <v>130</v>
      </c>
    </row>
    <row r="187" spans="2:65" s="1" customFormat="1" ht="25.5" customHeight="1">
      <c r="B187" s="140"/>
      <c r="C187" s="141" t="s">
        <v>266</v>
      </c>
      <c r="D187" s="141" t="s">
        <v>165</v>
      </c>
      <c r="E187" s="142" t="s">
        <v>1117</v>
      </c>
      <c r="F187" s="224" t="s">
        <v>1118</v>
      </c>
      <c r="G187" s="224"/>
      <c r="H187" s="224"/>
      <c r="I187" s="224"/>
      <c r="J187" s="143" t="s">
        <v>368</v>
      </c>
      <c r="K187" s="144">
        <v>1</v>
      </c>
      <c r="L187" s="225">
        <v>0</v>
      </c>
      <c r="M187" s="225"/>
      <c r="N187" s="225">
        <f>ROUND(L187*K187,2)</f>
        <v>0</v>
      </c>
      <c r="O187" s="225"/>
      <c r="P187" s="225"/>
      <c r="Q187" s="225"/>
      <c r="R187" s="145"/>
      <c r="T187" s="146" t="s">
        <v>5</v>
      </c>
      <c r="U187" s="43" t="s">
        <v>37</v>
      </c>
      <c r="V187" s="147">
        <v>1.2835000000000001</v>
      </c>
      <c r="W187" s="147">
        <f>V187*K187</f>
        <v>1.2835000000000001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1" t="s">
        <v>478</v>
      </c>
      <c r="AT187" s="21" t="s">
        <v>165</v>
      </c>
      <c r="AU187" s="21" t="s">
        <v>130</v>
      </c>
      <c r="AY187" s="21" t="s">
        <v>164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1" t="s">
        <v>80</v>
      </c>
      <c r="BK187" s="149">
        <f>ROUND(L187*K187,2)</f>
        <v>0</v>
      </c>
      <c r="BL187" s="21" t="s">
        <v>478</v>
      </c>
      <c r="BM187" s="21" t="s">
        <v>1119</v>
      </c>
    </row>
    <row r="188" spans="2:65" s="1" customFormat="1" ht="38.25" customHeight="1">
      <c r="B188" s="140"/>
      <c r="C188" s="141" t="s">
        <v>243</v>
      </c>
      <c r="D188" s="141" t="s">
        <v>165</v>
      </c>
      <c r="E188" s="142" t="s">
        <v>1120</v>
      </c>
      <c r="F188" s="224" t="s">
        <v>1121</v>
      </c>
      <c r="G188" s="224"/>
      <c r="H188" s="224"/>
      <c r="I188" s="224"/>
      <c r="J188" s="143" t="s">
        <v>409</v>
      </c>
      <c r="K188" s="144">
        <v>17.93</v>
      </c>
      <c r="L188" s="225">
        <v>0</v>
      </c>
      <c r="M188" s="225"/>
      <c r="N188" s="225">
        <f>ROUND(L188*K188,2)</f>
        <v>0</v>
      </c>
      <c r="O188" s="225"/>
      <c r="P188" s="225"/>
      <c r="Q188" s="225"/>
      <c r="R188" s="145"/>
      <c r="T188" s="146" t="s">
        <v>5</v>
      </c>
      <c r="U188" s="43" t="s">
        <v>37</v>
      </c>
      <c r="V188" s="147">
        <v>2.8000000000000001E-2</v>
      </c>
      <c r="W188" s="147">
        <f>V188*K188</f>
        <v>0.50204000000000004</v>
      </c>
      <c r="X188" s="147">
        <v>0</v>
      </c>
      <c r="Y188" s="147">
        <f>X188*K188</f>
        <v>0</v>
      </c>
      <c r="Z188" s="147">
        <v>0</v>
      </c>
      <c r="AA188" s="148">
        <f>Z188*K188</f>
        <v>0</v>
      </c>
      <c r="AR188" s="21" t="s">
        <v>478</v>
      </c>
      <c r="AT188" s="21" t="s">
        <v>165</v>
      </c>
      <c r="AU188" s="21" t="s">
        <v>130</v>
      </c>
      <c r="AY188" s="21" t="s">
        <v>164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1" t="s">
        <v>80</v>
      </c>
      <c r="BK188" s="149">
        <f>ROUND(L188*K188,2)</f>
        <v>0</v>
      </c>
      <c r="BL188" s="21" t="s">
        <v>478</v>
      </c>
      <c r="BM188" s="21" t="s">
        <v>1122</v>
      </c>
    </row>
    <row r="189" spans="2:65" s="12" customFormat="1" ht="16.5" customHeight="1">
      <c r="B189" s="174"/>
      <c r="C189" s="175"/>
      <c r="D189" s="175"/>
      <c r="E189" s="176" t="s">
        <v>5</v>
      </c>
      <c r="F189" s="259" t="s">
        <v>1123</v>
      </c>
      <c r="G189" s="260"/>
      <c r="H189" s="260"/>
      <c r="I189" s="260"/>
      <c r="J189" s="175"/>
      <c r="K189" s="176" t="s">
        <v>5</v>
      </c>
      <c r="L189" s="175"/>
      <c r="M189" s="175"/>
      <c r="N189" s="175"/>
      <c r="O189" s="175"/>
      <c r="P189" s="175"/>
      <c r="Q189" s="175"/>
      <c r="R189" s="177"/>
      <c r="T189" s="178"/>
      <c r="U189" s="175"/>
      <c r="V189" s="175"/>
      <c r="W189" s="175"/>
      <c r="X189" s="175"/>
      <c r="Y189" s="175"/>
      <c r="Z189" s="175"/>
      <c r="AA189" s="179"/>
      <c r="AT189" s="180" t="s">
        <v>371</v>
      </c>
      <c r="AU189" s="180" t="s">
        <v>130</v>
      </c>
      <c r="AV189" s="12" t="s">
        <v>80</v>
      </c>
      <c r="AW189" s="12" t="s">
        <v>30</v>
      </c>
      <c r="AX189" s="12" t="s">
        <v>72</v>
      </c>
      <c r="AY189" s="180" t="s">
        <v>164</v>
      </c>
    </row>
    <row r="190" spans="2:65" s="10" customFormat="1" ht="25.5" customHeight="1">
      <c r="B190" s="154"/>
      <c r="C190" s="155"/>
      <c r="D190" s="155"/>
      <c r="E190" s="156" t="s">
        <v>5</v>
      </c>
      <c r="F190" s="253" t="s">
        <v>1124</v>
      </c>
      <c r="G190" s="254"/>
      <c r="H190" s="254"/>
      <c r="I190" s="254"/>
      <c r="J190" s="155"/>
      <c r="K190" s="157">
        <v>17.93</v>
      </c>
      <c r="L190" s="155"/>
      <c r="M190" s="155"/>
      <c r="N190" s="155"/>
      <c r="O190" s="155"/>
      <c r="P190" s="155"/>
      <c r="Q190" s="155"/>
      <c r="R190" s="158"/>
      <c r="T190" s="159"/>
      <c r="U190" s="155"/>
      <c r="V190" s="155"/>
      <c r="W190" s="155"/>
      <c r="X190" s="155"/>
      <c r="Y190" s="155"/>
      <c r="Z190" s="155"/>
      <c r="AA190" s="160"/>
      <c r="AT190" s="161" t="s">
        <v>371</v>
      </c>
      <c r="AU190" s="161" t="s">
        <v>130</v>
      </c>
      <c r="AV190" s="10" t="s">
        <v>130</v>
      </c>
      <c r="AW190" s="10" t="s">
        <v>30</v>
      </c>
      <c r="AX190" s="10" t="s">
        <v>80</v>
      </c>
      <c r="AY190" s="161" t="s">
        <v>164</v>
      </c>
    </row>
    <row r="191" spans="2:65" s="1" customFormat="1" ht="16.5" customHeight="1">
      <c r="B191" s="140"/>
      <c r="C191" s="170" t="s">
        <v>294</v>
      </c>
      <c r="D191" s="170" t="s">
        <v>508</v>
      </c>
      <c r="E191" s="171" t="s">
        <v>1090</v>
      </c>
      <c r="F191" s="263" t="s">
        <v>1091</v>
      </c>
      <c r="G191" s="263"/>
      <c r="H191" s="263"/>
      <c r="I191" s="263"/>
      <c r="J191" s="172" t="s">
        <v>409</v>
      </c>
      <c r="K191" s="173">
        <v>17.93</v>
      </c>
      <c r="L191" s="264">
        <v>0</v>
      </c>
      <c r="M191" s="264"/>
      <c r="N191" s="264">
        <f>ROUND(L191*K191,2)</f>
        <v>0</v>
      </c>
      <c r="O191" s="225"/>
      <c r="P191" s="225"/>
      <c r="Q191" s="225"/>
      <c r="R191" s="145"/>
      <c r="T191" s="146" t="s">
        <v>5</v>
      </c>
      <c r="U191" s="43" t="s">
        <v>37</v>
      </c>
      <c r="V191" s="147">
        <v>0</v>
      </c>
      <c r="W191" s="147">
        <f>V191*K191</f>
        <v>0</v>
      </c>
      <c r="X191" s="147">
        <v>6.3000000000000003E-4</v>
      </c>
      <c r="Y191" s="147">
        <f>X191*K191</f>
        <v>1.1295900000000001E-2</v>
      </c>
      <c r="Z191" s="147">
        <v>0</v>
      </c>
      <c r="AA191" s="148">
        <f>Z191*K191</f>
        <v>0</v>
      </c>
      <c r="AR191" s="21" t="s">
        <v>1125</v>
      </c>
      <c r="AT191" s="21" t="s">
        <v>508</v>
      </c>
      <c r="AU191" s="21" t="s">
        <v>130</v>
      </c>
      <c r="AY191" s="21" t="s">
        <v>164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1" t="s">
        <v>80</v>
      </c>
      <c r="BK191" s="149">
        <f>ROUND(L191*K191,2)</f>
        <v>0</v>
      </c>
      <c r="BL191" s="21" t="s">
        <v>478</v>
      </c>
      <c r="BM191" s="21" t="s">
        <v>1126</v>
      </c>
    </row>
    <row r="192" spans="2:65" s="1" customFormat="1" ht="16.5" customHeight="1">
      <c r="B192" s="34"/>
      <c r="C192" s="35"/>
      <c r="D192" s="35"/>
      <c r="E192" s="35"/>
      <c r="F192" s="222" t="s">
        <v>1093</v>
      </c>
      <c r="G192" s="223"/>
      <c r="H192" s="223"/>
      <c r="I192" s="223"/>
      <c r="J192" s="35"/>
      <c r="K192" s="35"/>
      <c r="L192" s="35"/>
      <c r="M192" s="35"/>
      <c r="N192" s="35"/>
      <c r="O192" s="35"/>
      <c r="P192" s="35"/>
      <c r="Q192" s="35"/>
      <c r="R192" s="36"/>
      <c r="T192" s="150"/>
      <c r="U192" s="35"/>
      <c r="V192" s="35"/>
      <c r="W192" s="35"/>
      <c r="X192" s="35"/>
      <c r="Y192" s="35"/>
      <c r="Z192" s="35"/>
      <c r="AA192" s="73"/>
      <c r="AT192" s="21" t="s">
        <v>176</v>
      </c>
      <c r="AU192" s="21" t="s">
        <v>130</v>
      </c>
    </row>
    <row r="193" spans="2:65" s="12" customFormat="1" ht="16.5" customHeight="1">
      <c r="B193" s="174"/>
      <c r="C193" s="175"/>
      <c r="D193" s="175"/>
      <c r="E193" s="176" t="s">
        <v>5</v>
      </c>
      <c r="F193" s="261" t="s">
        <v>1123</v>
      </c>
      <c r="G193" s="262"/>
      <c r="H193" s="262"/>
      <c r="I193" s="262"/>
      <c r="J193" s="175"/>
      <c r="K193" s="176" t="s">
        <v>5</v>
      </c>
      <c r="L193" s="175"/>
      <c r="M193" s="175"/>
      <c r="N193" s="175"/>
      <c r="O193" s="175"/>
      <c r="P193" s="175"/>
      <c r="Q193" s="175"/>
      <c r="R193" s="177"/>
      <c r="T193" s="178"/>
      <c r="U193" s="175"/>
      <c r="V193" s="175"/>
      <c r="W193" s="175"/>
      <c r="X193" s="175"/>
      <c r="Y193" s="175"/>
      <c r="Z193" s="175"/>
      <c r="AA193" s="179"/>
      <c r="AT193" s="180" t="s">
        <v>371</v>
      </c>
      <c r="AU193" s="180" t="s">
        <v>130</v>
      </c>
      <c r="AV193" s="12" t="s">
        <v>80</v>
      </c>
      <c r="AW193" s="12" t="s">
        <v>30</v>
      </c>
      <c r="AX193" s="12" t="s">
        <v>72</v>
      </c>
      <c r="AY193" s="180" t="s">
        <v>164</v>
      </c>
    </row>
    <row r="194" spans="2:65" s="10" customFormat="1" ht="25.5" customHeight="1">
      <c r="B194" s="154"/>
      <c r="C194" s="155"/>
      <c r="D194" s="155"/>
      <c r="E194" s="156" t="s">
        <v>5</v>
      </c>
      <c r="F194" s="253" t="s">
        <v>1124</v>
      </c>
      <c r="G194" s="254"/>
      <c r="H194" s="254"/>
      <c r="I194" s="254"/>
      <c r="J194" s="155"/>
      <c r="K194" s="157">
        <v>17.93</v>
      </c>
      <c r="L194" s="155"/>
      <c r="M194" s="155"/>
      <c r="N194" s="155"/>
      <c r="O194" s="155"/>
      <c r="P194" s="155"/>
      <c r="Q194" s="155"/>
      <c r="R194" s="158"/>
      <c r="T194" s="159"/>
      <c r="U194" s="155"/>
      <c r="V194" s="155"/>
      <c r="W194" s="155"/>
      <c r="X194" s="155"/>
      <c r="Y194" s="155"/>
      <c r="Z194" s="155"/>
      <c r="AA194" s="160"/>
      <c r="AT194" s="161" t="s">
        <v>371</v>
      </c>
      <c r="AU194" s="161" t="s">
        <v>130</v>
      </c>
      <c r="AV194" s="10" t="s">
        <v>130</v>
      </c>
      <c r="AW194" s="10" t="s">
        <v>30</v>
      </c>
      <c r="AX194" s="10" t="s">
        <v>80</v>
      </c>
      <c r="AY194" s="161" t="s">
        <v>164</v>
      </c>
    </row>
    <row r="195" spans="2:65" s="1" customFormat="1" ht="25.5" customHeight="1">
      <c r="B195" s="140"/>
      <c r="C195" s="141" t="s">
        <v>235</v>
      </c>
      <c r="D195" s="141" t="s">
        <v>165</v>
      </c>
      <c r="E195" s="142" t="s">
        <v>1127</v>
      </c>
      <c r="F195" s="224" t="s">
        <v>1128</v>
      </c>
      <c r="G195" s="224"/>
      <c r="H195" s="224"/>
      <c r="I195" s="224"/>
      <c r="J195" s="143" t="s">
        <v>409</v>
      </c>
      <c r="K195" s="144">
        <v>43.67</v>
      </c>
      <c r="L195" s="225">
        <v>0</v>
      </c>
      <c r="M195" s="225"/>
      <c r="N195" s="225">
        <f>ROUND(L195*K195,2)</f>
        <v>0</v>
      </c>
      <c r="O195" s="225"/>
      <c r="P195" s="225"/>
      <c r="Q195" s="225"/>
      <c r="R195" s="145"/>
      <c r="T195" s="146" t="s">
        <v>5</v>
      </c>
      <c r="U195" s="43" t="s">
        <v>37</v>
      </c>
      <c r="V195" s="147">
        <v>4.5999999999999999E-2</v>
      </c>
      <c r="W195" s="147">
        <f>V195*K195</f>
        <v>2.0088200000000001</v>
      </c>
      <c r="X195" s="147">
        <v>0</v>
      </c>
      <c r="Y195" s="147">
        <f>X195*K195</f>
        <v>0</v>
      </c>
      <c r="Z195" s="147">
        <v>0</v>
      </c>
      <c r="AA195" s="148">
        <f>Z195*K195</f>
        <v>0</v>
      </c>
      <c r="AR195" s="21" t="s">
        <v>478</v>
      </c>
      <c r="AT195" s="21" t="s">
        <v>165</v>
      </c>
      <c r="AU195" s="21" t="s">
        <v>130</v>
      </c>
      <c r="AY195" s="21" t="s">
        <v>164</v>
      </c>
      <c r="BE195" s="149">
        <f>IF(U195="základní",N195,0)</f>
        <v>0</v>
      </c>
      <c r="BF195" s="149">
        <f>IF(U195="snížená",N195,0)</f>
        <v>0</v>
      </c>
      <c r="BG195" s="149">
        <f>IF(U195="zákl. přenesená",N195,0)</f>
        <v>0</v>
      </c>
      <c r="BH195" s="149">
        <f>IF(U195="sníž. přenesená",N195,0)</f>
        <v>0</v>
      </c>
      <c r="BI195" s="149">
        <f>IF(U195="nulová",N195,0)</f>
        <v>0</v>
      </c>
      <c r="BJ195" s="21" t="s">
        <v>80</v>
      </c>
      <c r="BK195" s="149">
        <f>ROUND(L195*K195,2)</f>
        <v>0</v>
      </c>
      <c r="BL195" s="21" t="s">
        <v>478</v>
      </c>
      <c r="BM195" s="21" t="s">
        <v>1129</v>
      </c>
    </row>
    <row r="196" spans="2:65" s="10" customFormat="1" ht="16.5" customHeight="1">
      <c r="B196" s="154"/>
      <c r="C196" s="155"/>
      <c r="D196" s="155"/>
      <c r="E196" s="156" t="s">
        <v>5</v>
      </c>
      <c r="F196" s="257" t="s">
        <v>1130</v>
      </c>
      <c r="G196" s="258"/>
      <c r="H196" s="258"/>
      <c r="I196" s="258"/>
      <c r="J196" s="155"/>
      <c r="K196" s="157">
        <v>43.67</v>
      </c>
      <c r="L196" s="155"/>
      <c r="M196" s="155"/>
      <c r="N196" s="155"/>
      <c r="O196" s="155"/>
      <c r="P196" s="155"/>
      <c r="Q196" s="155"/>
      <c r="R196" s="158"/>
      <c r="T196" s="159"/>
      <c r="U196" s="155"/>
      <c r="V196" s="155"/>
      <c r="W196" s="155"/>
      <c r="X196" s="155"/>
      <c r="Y196" s="155"/>
      <c r="Z196" s="155"/>
      <c r="AA196" s="160"/>
      <c r="AT196" s="161" t="s">
        <v>371</v>
      </c>
      <c r="AU196" s="161" t="s">
        <v>130</v>
      </c>
      <c r="AV196" s="10" t="s">
        <v>130</v>
      </c>
      <c r="AW196" s="10" t="s">
        <v>30</v>
      </c>
      <c r="AX196" s="10" t="s">
        <v>80</v>
      </c>
      <c r="AY196" s="161" t="s">
        <v>164</v>
      </c>
    </row>
    <row r="197" spans="2:65" s="1" customFormat="1" ht="16.5" customHeight="1">
      <c r="B197" s="140"/>
      <c r="C197" s="170" t="s">
        <v>290</v>
      </c>
      <c r="D197" s="170" t="s">
        <v>508</v>
      </c>
      <c r="E197" s="171" t="s">
        <v>1090</v>
      </c>
      <c r="F197" s="263" t="s">
        <v>1091</v>
      </c>
      <c r="G197" s="263"/>
      <c r="H197" s="263"/>
      <c r="I197" s="263"/>
      <c r="J197" s="172" t="s">
        <v>409</v>
      </c>
      <c r="K197" s="173">
        <v>43.67</v>
      </c>
      <c r="L197" s="264">
        <v>0</v>
      </c>
      <c r="M197" s="264"/>
      <c r="N197" s="264">
        <f>ROUND(L197*K197,2)</f>
        <v>0</v>
      </c>
      <c r="O197" s="225"/>
      <c r="P197" s="225"/>
      <c r="Q197" s="225"/>
      <c r="R197" s="145"/>
      <c r="T197" s="146" t="s">
        <v>5</v>
      </c>
      <c r="U197" s="43" t="s">
        <v>37</v>
      </c>
      <c r="V197" s="147">
        <v>0</v>
      </c>
      <c r="W197" s="147">
        <f>V197*K197</f>
        <v>0</v>
      </c>
      <c r="X197" s="147">
        <v>6.3000000000000003E-4</v>
      </c>
      <c r="Y197" s="147">
        <f>X197*K197</f>
        <v>2.7512100000000001E-2</v>
      </c>
      <c r="Z197" s="147">
        <v>0</v>
      </c>
      <c r="AA197" s="148">
        <f>Z197*K197</f>
        <v>0</v>
      </c>
      <c r="AR197" s="21" t="s">
        <v>1125</v>
      </c>
      <c r="AT197" s="21" t="s">
        <v>508</v>
      </c>
      <c r="AU197" s="21" t="s">
        <v>130</v>
      </c>
      <c r="AY197" s="21" t="s">
        <v>164</v>
      </c>
      <c r="BE197" s="149">
        <f>IF(U197="základní",N197,0)</f>
        <v>0</v>
      </c>
      <c r="BF197" s="149">
        <f>IF(U197="snížená",N197,0)</f>
        <v>0</v>
      </c>
      <c r="BG197" s="149">
        <f>IF(U197="zákl. přenesená",N197,0)</f>
        <v>0</v>
      </c>
      <c r="BH197" s="149">
        <f>IF(U197="sníž. přenesená",N197,0)</f>
        <v>0</v>
      </c>
      <c r="BI197" s="149">
        <f>IF(U197="nulová",N197,0)</f>
        <v>0</v>
      </c>
      <c r="BJ197" s="21" t="s">
        <v>80</v>
      </c>
      <c r="BK197" s="149">
        <f>ROUND(L197*K197,2)</f>
        <v>0</v>
      </c>
      <c r="BL197" s="21" t="s">
        <v>478</v>
      </c>
      <c r="BM197" s="21" t="s">
        <v>1131</v>
      </c>
    </row>
    <row r="198" spans="2:65" s="1" customFormat="1" ht="16.5" customHeight="1">
      <c r="B198" s="34"/>
      <c r="C198" s="35"/>
      <c r="D198" s="35"/>
      <c r="E198" s="35"/>
      <c r="F198" s="222" t="s">
        <v>1093</v>
      </c>
      <c r="G198" s="223"/>
      <c r="H198" s="223"/>
      <c r="I198" s="223"/>
      <c r="J198" s="35"/>
      <c r="K198" s="35"/>
      <c r="L198" s="35"/>
      <c r="M198" s="35"/>
      <c r="N198" s="35"/>
      <c r="O198" s="35"/>
      <c r="P198" s="35"/>
      <c r="Q198" s="35"/>
      <c r="R198" s="36"/>
      <c r="T198" s="150"/>
      <c r="U198" s="35"/>
      <c r="V198" s="35"/>
      <c r="W198" s="35"/>
      <c r="X198" s="35"/>
      <c r="Y198" s="35"/>
      <c r="Z198" s="35"/>
      <c r="AA198" s="73"/>
      <c r="AT198" s="21" t="s">
        <v>176</v>
      </c>
      <c r="AU198" s="21" t="s">
        <v>130</v>
      </c>
    </row>
    <row r="199" spans="2:65" s="10" customFormat="1" ht="16.5" customHeight="1">
      <c r="B199" s="154"/>
      <c r="C199" s="155"/>
      <c r="D199" s="155"/>
      <c r="E199" s="156" t="s">
        <v>5</v>
      </c>
      <c r="F199" s="253" t="s">
        <v>1130</v>
      </c>
      <c r="G199" s="254"/>
      <c r="H199" s="254"/>
      <c r="I199" s="254"/>
      <c r="J199" s="155"/>
      <c r="K199" s="157">
        <v>43.67</v>
      </c>
      <c r="L199" s="155"/>
      <c r="M199" s="155"/>
      <c r="N199" s="155"/>
      <c r="O199" s="155"/>
      <c r="P199" s="155"/>
      <c r="Q199" s="155"/>
      <c r="R199" s="158"/>
      <c r="T199" s="159"/>
      <c r="U199" s="155"/>
      <c r="V199" s="155"/>
      <c r="W199" s="155"/>
      <c r="X199" s="155"/>
      <c r="Y199" s="155"/>
      <c r="Z199" s="155"/>
      <c r="AA199" s="160"/>
      <c r="AT199" s="161" t="s">
        <v>371</v>
      </c>
      <c r="AU199" s="161" t="s">
        <v>130</v>
      </c>
      <c r="AV199" s="10" t="s">
        <v>130</v>
      </c>
      <c r="AW199" s="10" t="s">
        <v>30</v>
      </c>
      <c r="AX199" s="10" t="s">
        <v>80</v>
      </c>
      <c r="AY199" s="161" t="s">
        <v>164</v>
      </c>
    </row>
    <row r="200" spans="2:65" s="1" customFormat="1" ht="38.25" customHeight="1">
      <c r="B200" s="140"/>
      <c r="C200" s="141" t="s">
        <v>320</v>
      </c>
      <c r="D200" s="141" t="s">
        <v>165</v>
      </c>
      <c r="E200" s="142" t="s">
        <v>1132</v>
      </c>
      <c r="F200" s="224" t="s">
        <v>1133</v>
      </c>
      <c r="G200" s="224"/>
      <c r="H200" s="224"/>
      <c r="I200" s="224"/>
      <c r="J200" s="143" t="s">
        <v>409</v>
      </c>
      <c r="K200" s="144">
        <v>43.67</v>
      </c>
      <c r="L200" s="225">
        <v>0</v>
      </c>
      <c r="M200" s="225"/>
      <c r="N200" s="225">
        <f>ROUND(L200*K200,2)</f>
        <v>0</v>
      </c>
      <c r="O200" s="225"/>
      <c r="P200" s="225"/>
      <c r="Q200" s="225"/>
      <c r="R200" s="145"/>
      <c r="T200" s="146" t="s">
        <v>5</v>
      </c>
      <c r="U200" s="43" t="s">
        <v>37</v>
      </c>
      <c r="V200" s="147">
        <v>5.8000000000000003E-2</v>
      </c>
      <c r="W200" s="147">
        <f>V200*K200</f>
        <v>2.5328600000000003</v>
      </c>
      <c r="X200" s="147">
        <v>0</v>
      </c>
      <c r="Y200" s="147">
        <f>X200*K200</f>
        <v>0</v>
      </c>
      <c r="Z200" s="147">
        <v>0</v>
      </c>
      <c r="AA200" s="148">
        <f>Z200*K200</f>
        <v>0</v>
      </c>
      <c r="AR200" s="21" t="s">
        <v>478</v>
      </c>
      <c r="AT200" s="21" t="s">
        <v>165</v>
      </c>
      <c r="AU200" s="21" t="s">
        <v>130</v>
      </c>
      <c r="AY200" s="21" t="s">
        <v>164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1" t="s">
        <v>80</v>
      </c>
      <c r="BK200" s="149">
        <f>ROUND(L200*K200,2)</f>
        <v>0</v>
      </c>
      <c r="BL200" s="21" t="s">
        <v>478</v>
      </c>
      <c r="BM200" s="21" t="s">
        <v>1134</v>
      </c>
    </row>
    <row r="201" spans="2:65" s="10" customFormat="1" ht="16.5" customHeight="1">
      <c r="B201" s="154"/>
      <c r="C201" s="155"/>
      <c r="D201" s="155"/>
      <c r="E201" s="156" t="s">
        <v>5</v>
      </c>
      <c r="F201" s="257" t="s">
        <v>1135</v>
      </c>
      <c r="G201" s="258"/>
      <c r="H201" s="258"/>
      <c r="I201" s="258"/>
      <c r="J201" s="155"/>
      <c r="K201" s="157">
        <v>43.67</v>
      </c>
      <c r="L201" s="155"/>
      <c r="M201" s="155"/>
      <c r="N201" s="155"/>
      <c r="O201" s="155"/>
      <c r="P201" s="155"/>
      <c r="Q201" s="155"/>
      <c r="R201" s="158"/>
      <c r="T201" s="159"/>
      <c r="U201" s="155"/>
      <c r="V201" s="155"/>
      <c r="W201" s="155"/>
      <c r="X201" s="155"/>
      <c r="Y201" s="155"/>
      <c r="Z201" s="155"/>
      <c r="AA201" s="160"/>
      <c r="AT201" s="161" t="s">
        <v>371</v>
      </c>
      <c r="AU201" s="161" t="s">
        <v>130</v>
      </c>
      <c r="AV201" s="10" t="s">
        <v>130</v>
      </c>
      <c r="AW201" s="10" t="s">
        <v>30</v>
      </c>
      <c r="AX201" s="10" t="s">
        <v>80</v>
      </c>
      <c r="AY201" s="161" t="s">
        <v>164</v>
      </c>
    </row>
    <row r="202" spans="2:65" s="1" customFormat="1" ht="16.5" customHeight="1">
      <c r="B202" s="140"/>
      <c r="C202" s="170" t="s">
        <v>324</v>
      </c>
      <c r="D202" s="170" t="s">
        <v>508</v>
      </c>
      <c r="E202" s="171" t="s">
        <v>1090</v>
      </c>
      <c r="F202" s="263" t="s">
        <v>1091</v>
      </c>
      <c r="G202" s="263"/>
      <c r="H202" s="263"/>
      <c r="I202" s="263"/>
      <c r="J202" s="172" t="s">
        <v>409</v>
      </c>
      <c r="K202" s="173">
        <v>43.67</v>
      </c>
      <c r="L202" s="264">
        <v>0</v>
      </c>
      <c r="M202" s="264"/>
      <c r="N202" s="264">
        <f>ROUND(L202*K202,2)</f>
        <v>0</v>
      </c>
      <c r="O202" s="225"/>
      <c r="P202" s="225"/>
      <c r="Q202" s="225"/>
      <c r="R202" s="145"/>
      <c r="T202" s="146" t="s">
        <v>5</v>
      </c>
      <c r="U202" s="43" t="s">
        <v>37</v>
      </c>
      <c r="V202" s="147">
        <v>0</v>
      </c>
      <c r="W202" s="147">
        <f>V202*K202</f>
        <v>0</v>
      </c>
      <c r="X202" s="147">
        <v>6.3000000000000003E-4</v>
      </c>
      <c r="Y202" s="147">
        <f>X202*K202</f>
        <v>2.7512100000000001E-2</v>
      </c>
      <c r="Z202" s="147">
        <v>0</v>
      </c>
      <c r="AA202" s="148">
        <f>Z202*K202</f>
        <v>0</v>
      </c>
      <c r="AR202" s="21" t="s">
        <v>1107</v>
      </c>
      <c r="AT202" s="21" t="s">
        <v>508</v>
      </c>
      <c r="AU202" s="21" t="s">
        <v>130</v>
      </c>
      <c r="AY202" s="21" t="s">
        <v>164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1" t="s">
        <v>80</v>
      </c>
      <c r="BK202" s="149">
        <f>ROUND(L202*K202,2)</f>
        <v>0</v>
      </c>
      <c r="BL202" s="21" t="s">
        <v>1107</v>
      </c>
      <c r="BM202" s="21" t="s">
        <v>1136</v>
      </c>
    </row>
    <row r="203" spans="2:65" s="1" customFormat="1" ht="16.5" customHeight="1">
      <c r="B203" s="34"/>
      <c r="C203" s="35"/>
      <c r="D203" s="35"/>
      <c r="E203" s="35"/>
      <c r="F203" s="222" t="s">
        <v>1093</v>
      </c>
      <c r="G203" s="223"/>
      <c r="H203" s="223"/>
      <c r="I203" s="223"/>
      <c r="J203" s="35"/>
      <c r="K203" s="35"/>
      <c r="L203" s="35"/>
      <c r="M203" s="35"/>
      <c r="N203" s="35"/>
      <c r="O203" s="35"/>
      <c r="P203" s="35"/>
      <c r="Q203" s="35"/>
      <c r="R203" s="36"/>
      <c r="T203" s="150"/>
      <c r="U203" s="35"/>
      <c r="V203" s="35"/>
      <c r="W203" s="35"/>
      <c r="X203" s="35"/>
      <c r="Y203" s="35"/>
      <c r="Z203" s="35"/>
      <c r="AA203" s="73"/>
      <c r="AT203" s="21" t="s">
        <v>176</v>
      </c>
      <c r="AU203" s="21" t="s">
        <v>130</v>
      </c>
    </row>
    <row r="204" spans="2:65" s="10" customFormat="1" ht="16.5" customHeight="1">
      <c r="B204" s="154"/>
      <c r="C204" s="155"/>
      <c r="D204" s="155"/>
      <c r="E204" s="156" t="s">
        <v>5</v>
      </c>
      <c r="F204" s="253" t="s">
        <v>1135</v>
      </c>
      <c r="G204" s="254"/>
      <c r="H204" s="254"/>
      <c r="I204" s="254"/>
      <c r="J204" s="155"/>
      <c r="K204" s="157">
        <v>43.67</v>
      </c>
      <c r="L204" s="155"/>
      <c r="M204" s="155"/>
      <c r="N204" s="155"/>
      <c r="O204" s="155"/>
      <c r="P204" s="155"/>
      <c r="Q204" s="155"/>
      <c r="R204" s="158"/>
      <c r="T204" s="159"/>
      <c r="U204" s="155"/>
      <c r="V204" s="155"/>
      <c r="W204" s="155"/>
      <c r="X204" s="155"/>
      <c r="Y204" s="155"/>
      <c r="Z204" s="155"/>
      <c r="AA204" s="160"/>
      <c r="AT204" s="161" t="s">
        <v>371</v>
      </c>
      <c r="AU204" s="161" t="s">
        <v>130</v>
      </c>
      <c r="AV204" s="10" t="s">
        <v>130</v>
      </c>
      <c r="AW204" s="10" t="s">
        <v>30</v>
      </c>
      <c r="AX204" s="10" t="s">
        <v>80</v>
      </c>
      <c r="AY204" s="161" t="s">
        <v>164</v>
      </c>
    </row>
    <row r="205" spans="2:65" s="9" customFormat="1" ht="29.85" customHeight="1">
      <c r="B205" s="129"/>
      <c r="C205" s="130"/>
      <c r="D205" s="139" t="s">
        <v>1048</v>
      </c>
      <c r="E205" s="139"/>
      <c r="F205" s="139"/>
      <c r="G205" s="139"/>
      <c r="H205" s="139"/>
      <c r="I205" s="139"/>
      <c r="J205" s="139"/>
      <c r="K205" s="139"/>
      <c r="L205" s="139"/>
      <c r="M205" s="139"/>
      <c r="N205" s="230">
        <f>BK205</f>
        <v>0</v>
      </c>
      <c r="O205" s="231"/>
      <c r="P205" s="231"/>
      <c r="Q205" s="231"/>
      <c r="R205" s="132"/>
      <c r="T205" s="133"/>
      <c r="U205" s="130"/>
      <c r="V205" s="130"/>
      <c r="W205" s="134">
        <f>SUM(W206:W208)</f>
        <v>1.6136999999999999</v>
      </c>
      <c r="X205" s="130"/>
      <c r="Y205" s="134">
        <f>SUM(Y206:Y208)</f>
        <v>1.2371699999999999E-2</v>
      </c>
      <c r="Z205" s="130"/>
      <c r="AA205" s="135">
        <f>SUM(AA206:AA208)</f>
        <v>0</v>
      </c>
      <c r="AR205" s="136" t="s">
        <v>365</v>
      </c>
      <c r="AT205" s="137" t="s">
        <v>71</v>
      </c>
      <c r="AU205" s="137" t="s">
        <v>80</v>
      </c>
      <c r="AY205" s="136" t="s">
        <v>164</v>
      </c>
      <c r="BK205" s="138">
        <f>SUM(BK206:BK208)</f>
        <v>0</v>
      </c>
    </row>
    <row r="206" spans="2:65" s="1" customFormat="1" ht="25.5" customHeight="1">
      <c r="B206" s="140"/>
      <c r="C206" s="141" t="s">
        <v>298</v>
      </c>
      <c r="D206" s="141" t="s">
        <v>165</v>
      </c>
      <c r="E206" s="142" t="s">
        <v>1137</v>
      </c>
      <c r="F206" s="224" t="s">
        <v>1138</v>
      </c>
      <c r="G206" s="224"/>
      <c r="H206" s="224"/>
      <c r="I206" s="224"/>
      <c r="J206" s="143" t="s">
        <v>409</v>
      </c>
      <c r="K206" s="144">
        <v>17.93</v>
      </c>
      <c r="L206" s="225">
        <v>0</v>
      </c>
      <c r="M206" s="225"/>
      <c r="N206" s="225">
        <f>ROUND(L206*K206,2)</f>
        <v>0</v>
      </c>
      <c r="O206" s="225"/>
      <c r="P206" s="225"/>
      <c r="Q206" s="225"/>
      <c r="R206" s="145"/>
      <c r="T206" s="146" t="s">
        <v>5</v>
      </c>
      <c r="U206" s="43" t="s">
        <v>37</v>
      </c>
      <c r="V206" s="147">
        <v>0.09</v>
      </c>
      <c r="W206" s="147">
        <f>V206*K206</f>
        <v>1.6136999999999999</v>
      </c>
      <c r="X206" s="147">
        <v>0</v>
      </c>
      <c r="Y206" s="147">
        <f>X206*K206</f>
        <v>0</v>
      </c>
      <c r="Z206" s="147">
        <v>0</v>
      </c>
      <c r="AA206" s="148">
        <f>Z206*K206</f>
        <v>0</v>
      </c>
      <c r="AR206" s="21" t="s">
        <v>478</v>
      </c>
      <c r="AT206" s="21" t="s">
        <v>165</v>
      </c>
      <c r="AU206" s="21" t="s">
        <v>130</v>
      </c>
      <c r="AY206" s="21" t="s">
        <v>164</v>
      </c>
      <c r="BE206" s="149">
        <f>IF(U206="základní",N206,0)</f>
        <v>0</v>
      </c>
      <c r="BF206" s="149">
        <f>IF(U206="snížená",N206,0)</f>
        <v>0</v>
      </c>
      <c r="BG206" s="149">
        <f>IF(U206="zákl. přenesená",N206,0)</f>
        <v>0</v>
      </c>
      <c r="BH206" s="149">
        <f>IF(U206="sníž. přenesená",N206,0)</f>
        <v>0</v>
      </c>
      <c r="BI206" s="149">
        <f>IF(U206="nulová",N206,0)</f>
        <v>0</v>
      </c>
      <c r="BJ206" s="21" t="s">
        <v>80</v>
      </c>
      <c r="BK206" s="149">
        <f>ROUND(L206*K206,2)</f>
        <v>0</v>
      </c>
      <c r="BL206" s="21" t="s">
        <v>478</v>
      </c>
      <c r="BM206" s="21" t="s">
        <v>1139</v>
      </c>
    </row>
    <row r="207" spans="2:65" s="10" customFormat="1" ht="16.5" customHeight="1">
      <c r="B207" s="154"/>
      <c r="C207" s="155"/>
      <c r="D207" s="155"/>
      <c r="E207" s="156" t="s">
        <v>5</v>
      </c>
      <c r="F207" s="257" t="s">
        <v>1140</v>
      </c>
      <c r="G207" s="258"/>
      <c r="H207" s="258"/>
      <c r="I207" s="258"/>
      <c r="J207" s="155"/>
      <c r="K207" s="157">
        <v>17.93</v>
      </c>
      <c r="L207" s="155"/>
      <c r="M207" s="155"/>
      <c r="N207" s="155"/>
      <c r="O207" s="155"/>
      <c r="P207" s="155"/>
      <c r="Q207" s="155"/>
      <c r="R207" s="158"/>
      <c r="T207" s="159"/>
      <c r="U207" s="155"/>
      <c r="V207" s="155"/>
      <c r="W207" s="155"/>
      <c r="X207" s="155"/>
      <c r="Y207" s="155"/>
      <c r="Z207" s="155"/>
      <c r="AA207" s="160"/>
      <c r="AT207" s="161" t="s">
        <v>371</v>
      </c>
      <c r="AU207" s="161" t="s">
        <v>130</v>
      </c>
      <c r="AV207" s="10" t="s">
        <v>130</v>
      </c>
      <c r="AW207" s="10" t="s">
        <v>30</v>
      </c>
      <c r="AX207" s="10" t="s">
        <v>80</v>
      </c>
      <c r="AY207" s="161" t="s">
        <v>164</v>
      </c>
    </row>
    <row r="208" spans="2:65" s="1" customFormat="1" ht="25.5" customHeight="1">
      <c r="B208" s="140"/>
      <c r="C208" s="170" t="s">
        <v>302</v>
      </c>
      <c r="D208" s="170" t="s">
        <v>508</v>
      </c>
      <c r="E208" s="171" t="s">
        <v>1141</v>
      </c>
      <c r="F208" s="263" t="s">
        <v>1142</v>
      </c>
      <c r="G208" s="263"/>
      <c r="H208" s="263"/>
      <c r="I208" s="263"/>
      <c r="J208" s="172" t="s">
        <v>409</v>
      </c>
      <c r="K208" s="173">
        <v>17.93</v>
      </c>
      <c r="L208" s="264">
        <v>0</v>
      </c>
      <c r="M208" s="264"/>
      <c r="N208" s="264">
        <f>ROUND(L208*K208,2)</f>
        <v>0</v>
      </c>
      <c r="O208" s="225"/>
      <c r="P208" s="225"/>
      <c r="Q208" s="225"/>
      <c r="R208" s="145"/>
      <c r="T208" s="146" t="s">
        <v>5</v>
      </c>
      <c r="U208" s="43" t="s">
        <v>37</v>
      </c>
      <c r="V208" s="147">
        <v>0</v>
      </c>
      <c r="W208" s="147">
        <f>V208*K208</f>
        <v>0</v>
      </c>
      <c r="X208" s="147">
        <v>6.8999999999999997E-4</v>
      </c>
      <c r="Y208" s="147">
        <f>X208*K208</f>
        <v>1.2371699999999999E-2</v>
      </c>
      <c r="Z208" s="147">
        <v>0</v>
      </c>
      <c r="AA208" s="148">
        <f>Z208*K208</f>
        <v>0</v>
      </c>
      <c r="AR208" s="21" t="s">
        <v>1107</v>
      </c>
      <c r="AT208" s="21" t="s">
        <v>508</v>
      </c>
      <c r="AU208" s="21" t="s">
        <v>130</v>
      </c>
      <c r="AY208" s="21" t="s">
        <v>164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1" t="s">
        <v>80</v>
      </c>
      <c r="BK208" s="149">
        <f>ROUND(L208*K208,2)</f>
        <v>0</v>
      </c>
      <c r="BL208" s="21" t="s">
        <v>1107</v>
      </c>
      <c r="BM208" s="21" t="s">
        <v>1143</v>
      </c>
    </row>
    <row r="209" spans="2:65" s="9" customFormat="1" ht="29.85" customHeight="1">
      <c r="B209" s="129"/>
      <c r="C209" s="130"/>
      <c r="D209" s="139" t="s">
        <v>1049</v>
      </c>
      <c r="E209" s="139"/>
      <c r="F209" s="139"/>
      <c r="G209" s="139"/>
      <c r="H209" s="139"/>
      <c r="I209" s="139"/>
      <c r="J209" s="139"/>
      <c r="K209" s="139"/>
      <c r="L209" s="139"/>
      <c r="M209" s="139"/>
      <c r="N209" s="234">
        <f>BK209</f>
        <v>0</v>
      </c>
      <c r="O209" s="235"/>
      <c r="P209" s="235"/>
      <c r="Q209" s="235"/>
      <c r="R209" s="132"/>
      <c r="T209" s="133"/>
      <c r="U209" s="130"/>
      <c r="V209" s="130"/>
      <c r="W209" s="134">
        <f>SUM(W210:W214)</f>
        <v>5.7673700000000006</v>
      </c>
      <c r="X209" s="130"/>
      <c r="Y209" s="134">
        <f>SUM(Y210:Y214)</f>
        <v>8.8678100000000022</v>
      </c>
      <c r="Z209" s="130"/>
      <c r="AA209" s="135">
        <f>SUM(AA210:AA214)</f>
        <v>0</v>
      </c>
      <c r="AR209" s="136" t="s">
        <v>365</v>
      </c>
      <c r="AT209" s="137" t="s">
        <v>71</v>
      </c>
      <c r="AU209" s="137" t="s">
        <v>80</v>
      </c>
      <c r="AY209" s="136" t="s">
        <v>164</v>
      </c>
      <c r="BK209" s="138">
        <f>SUM(BK210:BK214)</f>
        <v>0</v>
      </c>
    </row>
    <row r="210" spans="2:65" s="1" customFormat="1" ht="38.25" customHeight="1">
      <c r="B210" s="140"/>
      <c r="C210" s="141" t="s">
        <v>306</v>
      </c>
      <c r="D210" s="141" t="s">
        <v>165</v>
      </c>
      <c r="E210" s="142" t="s">
        <v>1144</v>
      </c>
      <c r="F210" s="224" t="s">
        <v>1145</v>
      </c>
      <c r="G210" s="224"/>
      <c r="H210" s="224"/>
      <c r="I210" s="224"/>
      <c r="J210" s="143" t="s">
        <v>409</v>
      </c>
      <c r="K210" s="144">
        <v>43.67</v>
      </c>
      <c r="L210" s="225">
        <v>0</v>
      </c>
      <c r="M210" s="225"/>
      <c r="N210" s="225">
        <f>ROUND(L210*K210,2)</f>
        <v>0</v>
      </c>
      <c r="O210" s="225"/>
      <c r="P210" s="225"/>
      <c r="Q210" s="225"/>
      <c r="R210" s="145"/>
      <c r="T210" s="146" t="s">
        <v>5</v>
      </c>
      <c r="U210" s="43" t="s">
        <v>37</v>
      </c>
      <c r="V210" s="147">
        <v>0.111</v>
      </c>
      <c r="W210" s="147">
        <f>V210*K210</f>
        <v>4.8473700000000006</v>
      </c>
      <c r="X210" s="147">
        <v>0.20300000000000001</v>
      </c>
      <c r="Y210" s="147">
        <f>X210*K210</f>
        <v>8.8650100000000016</v>
      </c>
      <c r="Z210" s="147">
        <v>0</v>
      </c>
      <c r="AA210" s="148">
        <f>Z210*K210</f>
        <v>0</v>
      </c>
      <c r="AR210" s="21" t="s">
        <v>163</v>
      </c>
      <c r="AT210" s="21" t="s">
        <v>165</v>
      </c>
      <c r="AU210" s="21" t="s">
        <v>130</v>
      </c>
      <c r="AY210" s="21" t="s">
        <v>164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1" t="s">
        <v>80</v>
      </c>
      <c r="BK210" s="149">
        <f>ROUND(L210*K210,2)</f>
        <v>0</v>
      </c>
      <c r="BL210" s="21" t="s">
        <v>163</v>
      </c>
      <c r="BM210" s="21" t="s">
        <v>1146</v>
      </c>
    </row>
    <row r="211" spans="2:65" s="10" customFormat="1" ht="16.5" customHeight="1">
      <c r="B211" s="154"/>
      <c r="C211" s="155"/>
      <c r="D211" s="155"/>
      <c r="E211" s="156" t="s">
        <v>5</v>
      </c>
      <c r="F211" s="257" t="s">
        <v>1135</v>
      </c>
      <c r="G211" s="258"/>
      <c r="H211" s="258"/>
      <c r="I211" s="258"/>
      <c r="J211" s="155"/>
      <c r="K211" s="157">
        <v>43.67</v>
      </c>
      <c r="L211" s="155"/>
      <c r="M211" s="155"/>
      <c r="N211" s="155"/>
      <c r="O211" s="155"/>
      <c r="P211" s="155"/>
      <c r="Q211" s="155"/>
      <c r="R211" s="158"/>
      <c r="T211" s="159"/>
      <c r="U211" s="155"/>
      <c r="V211" s="155"/>
      <c r="W211" s="155"/>
      <c r="X211" s="155"/>
      <c r="Y211" s="155"/>
      <c r="Z211" s="155"/>
      <c r="AA211" s="160"/>
      <c r="AT211" s="161" t="s">
        <v>371</v>
      </c>
      <c r="AU211" s="161" t="s">
        <v>130</v>
      </c>
      <c r="AV211" s="10" t="s">
        <v>130</v>
      </c>
      <c r="AW211" s="10" t="s">
        <v>30</v>
      </c>
      <c r="AX211" s="10" t="s">
        <v>80</v>
      </c>
      <c r="AY211" s="161" t="s">
        <v>164</v>
      </c>
    </row>
    <row r="212" spans="2:65" s="1" customFormat="1" ht="16.5" customHeight="1">
      <c r="B212" s="140"/>
      <c r="C212" s="141" t="s">
        <v>177</v>
      </c>
      <c r="D212" s="141" t="s">
        <v>165</v>
      </c>
      <c r="E212" s="142" t="s">
        <v>1147</v>
      </c>
      <c r="F212" s="224" t="s">
        <v>1148</v>
      </c>
      <c r="G212" s="224"/>
      <c r="H212" s="224"/>
      <c r="I212" s="224"/>
      <c r="J212" s="143" t="s">
        <v>409</v>
      </c>
      <c r="K212" s="144">
        <v>40</v>
      </c>
      <c r="L212" s="225">
        <v>0</v>
      </c>
      <c r="M212" s="225"/>
      <c r="N212" s="225">
        <f>ROUND(L212*K212,2)</f>
        <v>0</v>
      </c>
      <c r="O212" s="225"/>
      <c r="P212" s="225"/>
      <c r="Q212" s="225"/>
      <c r="R212" s="145"/>
      <c r="T212" s="146" t="s">
        <v>5</v>
      </c>
      <c r="U212" s="43" t="s">
        <v>37</v>
      </c>
      <c r="V212" s="147">
        <v>2.3E-2</v>
      </c>
      <c r="W212" s="147">
        <f>V212*K212</f>
        <v>0.91999999999999993</v>
      </c>
      <c r="X212" s="147">
        <v>6.9999999999999994E-5</v>
      </c>
      <c r="Y212" s="147">
        <f>X212*K212</f>
        <v>2.7999999999999995E-3</v>
      </c>
      <c r="Z212" s="147">
        <v>0</v>
      </c>
      <c r="AA212" s="148">
        <f>Z212*K212</f>
        <v>0</v>
      </c>
      <c r="AR212" s="21" t="s">
        <v>478</v>
      </c>
      <c r="AT212" s="21" t="s">
        <v>165</v>
      </c>
      <c r="AU212" s="21" t="s">
        <v>130</v>
      </c>
      <c r="AY212" s="21" t="s">
        <v>164</v>
      </c>
      <c r="BE212" s="149">
        <f>IF(U212="základní",N212,0)</f>
        <v>0</v>
      </c>
      <c r="BF212" s="149">
        <f>IF(U212="snížená",N212,0)</f>
        <v>0</v>
      </c>
      <c r="BG212" s="149">
        <f>IF(U212="zákl. přenesená",N212,0)</f>
        <v>0</v>
      </c>
      <c r="BH212" s="149">
        <f>IF(U212="sníž. přenesená",N212,0)</f>
        <v>0</v>
      </c>
      <c r="BI212" s="149">
        <f>IF(U212="nulová",N212,0)</f>
        <v>0</v>
      </c>
      <c r="BJ212" s="21" t="s">
        <v>80</v>
      </c>
      <c r="BK212" s="149">
        <f>ROUND(L212*K212,2)</f>
        <v>0</v>
      </c>
      <c r="BL212" s="21" t="s">
        <v>478</v>
      </c>
      <c r="BM212" s="21" t="s">
        <v>1149</v>
      </c>
    </row>
    <row r="213" spans="2:65" s="1" customFormat="1" ht="48" customHeight="1">
      <c r="B213" s="34"/>
      <c r="C213" s="35"/>
      <c r="D213" s="35"/>
      <c r="E213" s="35"/>
      <c r="F213" s="222" t="s">
        <v>1150</v>
      </c>
      <c r="G213" s="223"/>
      <c r="H213" s="223"/>
      <c r="I213" s="223"/>
      <c r="J213" s="35"/>
      <c r="K213" s="35"/>
      <c r="L213" s="35"/>
      <c r="M213" s="35"/>
      <c r="N213" s="35"/>
      <c r="O213" s="35"/>
      <c r="P213" s="35"/>
      <c r="Q213" s="35"/>
      <c r="R213" s="36"/>
      <c r="T213" s="150"/>
      <c r="U213" s="35"/>
      <c r="V213" s="35"/>
      <c r="W213" s="35"/>
      <c r="X213" s="35"/>
      <c r="Y213" s="35"/>
      <c r="Z213" s="35"/>
      <c r="AA213" s="73"/>
      <c r="AT213" s="21" t="s">
        <v>176</v>
      </c>
      <c r="AU213" s="21" t="s">
        <v>130</v>
      </c>
    </row>
    <row r="214" spans="2:65" s="10" customFormat="1" ht="16.5" customHeight="1">
      <c r="B214" s="154"/>
      <c r="C214" s="155"/>
      <c r="D214" s="155"/>
      <c r="E214" s="156" t="s">
        <v>5</v>
      </c>
      <c r="F214" s="253" t="s">
        <v>1151</v>
      </c>
      <c r="G214" s="254"/>
      <c r="H214" s="254"/>
      <c r="I214" s="254"/>
      <c r="J214" s="155"/>
      <c r="K214" s="157">
        <v>40</v>
      </c>
      <c r="L214" s="155"/>
      <c r="M214" s="155"/>
      <c r="N214" s="155"/>
      <c r="O214" s="155"/>
      <c r="P214" s="155"/>
      <c r="Q214" s="155"/>
      <c r="R214" s="158"/>
      <c r="T214" s="181"/>
      <c r="U214" s="182"/>
      <c r="V214" s="182"/>
      <c r="W214" s="182"/>
      <c r="X214" s="182"/>
      <c r="Y214" s="182"/>
      <c r="Z214" s="182"/>
      <c r="AA214" s="183"/>
      <c r="AT214" s="161" t="s">
        <v>371</v>
      </c>
      <c r="AU214" s="161" t="s">
        <v>130</v>
      </c>
      <c r="AV214" s="10" t="s">
        <v>130</v>
      </c>
      <c r="AW214" s="10" t="s">
        <v>30</v>
      </c>
      <c r="AX214" s="10" t="s">
        <v>80</v>
      </c>
      <c r="AY214" s="161" t="s">
        <v>164</v>
      </c>
    </row>
    <row r="215" spans="2:65" s="1" customFormat="1" ht="6.95" customHeight="1">
      <c r="B215" s="58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60"/>
    </row>
  </sheetData>
  <mergeCells count="21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F123:I123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F165:I165"/>
    <mergeCell ref="F167:I167"/>
    <mergeCell ref="L167:M167"/>
    <mergeCell ref="N167:Q167"/>
    <mergeCell ref="F168:I168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F191:I191"/>
    <mergeCell ref="L191:M191"/>
    <mergeCell ref="N191:Q191"/>
    <mergeCell ref="F192:I192"/>
    <mergeCell ref="L200:M200"/>
    <mergeCell ref="N200:Q200"/>
    <mergeCell ref="F201:I201"/>
    <mergeCell ref="F202:I202"/>
    <mergeCell ref="L202:M202"/>
    <mergeCell ref="N202:Q202"/>
    <mergeCell ref="F193:I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4:I214"/>
    <mergeCell ref="N209:Q209"/>
    <mergeCell ref="H1:K1"/>
    <mergeCell ref="S2:AC2"/>
    <mergeCell ref="N118:Q118"/>
    <mergeCell ref="N119:Q119"/>
    <mergeCell ref="N120:Q120"/>
    <mergeCell ref="N166:Q166"/>
    <mergeCell ref="N169:Q169"/>
    <mergeCell ref="N170:Q170"/>
    <mergeCell ref="N179:Q179"/>
    <mergeCell ref="N180:Q180"/>
    <mergeCell ref="N205:Q205"/>
    <mergeCell ref="F203:I203"/>
    <mergeCell ref="F204:I204"/>
    <mergeCell ref="F206:I206"/>
    <mergeCell ref="L206:M206"/>
    <mergeCell ref="N206:Q206"/>
    <mergeCell ref="F207:I207"/>
    <mergeCell ref="F208:I208"/>
    <mergeCell ref="L208:M208"/>
    <mergeCell ref="N208:Q208"/>
    <mergeCell ref="F198:I198"/>
    <mergeCell ref="F199:I199"/>
    <mergeCell ref="F200:I200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80"/>
  <sheetViews>
    <sheetView showGridLines="0" workbookViewId="0">
      <pane ySplit="1" topLeftCell="A268" activePane="bottomLeft" state="frozen"/>
      <selection pane="bottomLeft" activeCell="L277" sqref="L277:M27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96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1152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N101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ROUND((SUM(BE101:BE102)+SUM(BE120:BE279)), 2)</f>
        <v>0</v>
      </c>
      <c r="I32" s="236"/>
      <c r="J32" s="236"/>
      <c r="K32" s="35"/>
      <c r="L32" s="35"/>
      <c r="M32" s="249">
        <f>ROUND(ROUND((SUM(BE101:BE102)+SUM(BE120:BE279)),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ROUND((SUM(BF101:BF102)+SUM(BF120:BF279)), 2)</f>
        <v>0</v>
      </c>
      <c r="I33" s="236"/>
      <c r="J33" s="236"/>
      <c r="K33" s="35"/>
      <c r="L33" s="35"/>
      <c r="M33" s="249">
        <f>ROUND(ROUND((SUM(BF101:BF102)+SUM(BF120:BF279)),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ROUND((SUM(BG101:BG102)+SUM(BG120:BG279)),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ROUND((SUM(BH101:BH102)+SUM(BH120:BH279)),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ROUND((SUM(BI101:BI102)+SUM(BI120:BI279)),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>402 - SO 402 - Úprava veřejného osvětlení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N120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358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N121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359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N122</f>
        <v>0</v>
      </c>
      <c r="O90" s="244"/>
      <c r="P90" s="244"/>
      <c r="Q90" s="244"/>
      <c r="R90" s="119"/>
    </row>
    <row r="91" spans="2:47" s="7" customFormat="1" ht="19.899999999999999" customHeight="1">
      <c r="B91" s="116"/>
      <c r="C91" s="117"/>
      <c r="D91" s="118" t="s">
        <v>1153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3">
        <f>N179</f>
        <v>0</v>
      </c>
      <c r="O91" s="244"/>
      <c r="P91" s="244"/>
      <c r="Q91" s="244"/>
      <c r="R91" s="119"/>
    </row>
    <row r="92" spans="2:47" s="7" customFormat="1" ht="19.899999999999999" customHeight="1">
      <c r="B92" s="116"/>
      <c r="C92" s="117"/>
      <c r="D92" s="118" t="s">
        <v>1043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3">
        <f>N182</f>
        <v>0</v>
      </c>
      <c r="O92" s="244"/>
      <c r="P92" s="244"/>
      <c r="Q92" s="244"/>
      <c r="R92" s="119"/>
    </row>
    <row r="93" spans="2:47" s="7" customFormat="1" ht="19.899999999999999" customHeight="1">
      <c r="B93" s="116"/>
      <c r="C93" s="117"/>
      <c r="D93" s="118" t="s">
        <v>363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3">
        <f>N185</f>
        <v>0</v>
      </c>
      <c r="O93" s="244"/>
      <c r="P93" s="244"/>
      <c r="Q93" s="244"/>
      <c r="R93" s="119"/>
    </row>
    <row r="94" spans="2:47" s="6" customFormat="1" ht="24.95" customHeight="1">
      <c r="B94" s="112"/>
      <c r="C94" s="113"/>
      <c r="D94" s="114" t="s">
        <v>1044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29">
        <f>N204</f>
        <v>0</v>
      </c>
      <c r="O94" s="242"/>
      <c r="P94" s="242"/>
      <c r="Q94" s="242"/>
      <c r="R94" s="115"/>
    </row>
    <row r="95" spans="2:47" s="7" customFormat="1" ht="19.899999999999999" customHeight="1">
      <c r="B95" s="116"/>
      <c r="C95" s="117"/>
      <c r="D95" s="118" t="s">
        <v>1045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3">
        <f>N205</f>
        <v>0</v>
      </c>
      <c r="O95" s="244"/>
      <c r="P95" s="244"/>
      <c r="Q95" s="244"/>
      <c r="R95" s="119"/>
    </row>
    <row r="96" spans="2:47" s="6" customFormat="1" ht="24.95" customHeight="1">
      <c r="B96" s="112"/>
      <c r="C96" s="113"/>
      <c r="D96" s="114" t="s">
        <v>1046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29">
        <f>N218</f>
        <v>0</v>
      </c>
      <c r="O96" s="242"/>
      <c r="P96" s="242"/>
      <c r="Q96" s="242"/>
      <c r="R96" s="115"/>
    </row>
    <row r="97" spans="2:21" s="7" customFormat="1" ht="19.899999999999999" customHeight="1">
      <c r="B97" s="116"/>
      <c r="C97" s="117"/>
      <c r="D97" s="118" t="s">
        <v>1047</v>
      </c>
      <c r="E97" s="117"/>
      <c r="F97" s="117"/>
      <c r="G97" s="117"/>
      <c r="H97" s="117"/>
      <c r="I97" s="117"/>
      <c r="J97" s="117"/>
      <c r="K97" s="117"/>
      <c r="L97" s="117"/>
      <c r="M97" s="117"/>
      <c r="N97" s="243">
        <f>N219</f>
        <v>0</v>
      </c>
      <c r="O97" s="244"/>
      <c r="P97" s="244"/>
      <c r="Q97" s="244"/>
      <c r="R97" s="119"/>
    </row>
    <row r="98" spans="2:21" s="7" customFormat="1" ht="19.899999999999999" customHeight="1">
      <c r="B98" s="116"/>
      <c r="C98" s="117"/>
      <c r="D98" s="118" t="s">
        <v>1048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43">
        <f>N265</f>
        <v>0</v>
      </c>
      <c r="O98" s="244"/>
      <c r="P98" s="244"/>
      <c r="Q98" s="244"/>
      <c r="R98" s="119"/>
    </row>
    <row r="99" spans="2:21" s="7" customFormat="1" ht="19.899999999999999" customHeight="1">
      <c r="B99" s="116"/>
      <c r="C99" s="117"/>
      <c r="D99" s="118" t="s">
        <v>1049</v>
      </c>
      <c r="E99" s="117"/>
      <c r="F99" s="117"/>
      <c r="G99" s="117"/>
      <c r="H99" s="117"/>
      <c r="I99" s="117"/>
      <c r="J99" s="117"/>
      <c r="K99" s="117"/>
      <c r="L99" s="117"/>
      <c r="M99" s="117"/>
      <c r="N99" s="243">
        <f>N274</f>
        <v>0</v>
      </c>
      <c r="O99" s="244"/>
      <c r="P99" s="244"/>
      <c r="Q99" s="244"/>
      <c r="R99" s="119"/>
    </row>
    <row r="100" spans="2:21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21" s="1" customFormat="1" ht="29.25" customHeight="1">
      <c r="B101" s="34"/>
      <c r="C101" s="111" t="s">
        <v>148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245">
        <v>0</v>
      </c>
      <c r="O101" s="246"/>
      <c r="P101" s="246"/>
      <c r="Q101" s="246"/>
      <c r="R101" s="36"/>
      <c r="T101" s="120"/>
      <c r="U101" s="121" t="s">
        <v>36</v>
      </c>
    </row>
    <row r="102" spans="2:21" s="1" customFormat="1" ht="18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21" s="1" customFormat="1" ht="29.25" customHeight="1">
      <c r="B103" s="34"/>
      <c r="C103" s="102" t="s">
        <v>124</v>
      </c>
      <c r="D103" s="103"/>
      <c r="E103" s="103"/>
      <c r="F103" s="103"/>
      <c r="G103" s="103"/>
      <c r="H103" s="103"/>
      <c r="I103" s="103"/>
      <c r="J103" s="103"/>
      <c r="K103" s="103"/>
      <c r="L103" s="188">
        <f>ROUND(SUM(N88+N101),2)</f>
        <v>0</v>
      </c>
      <c r="M103" s="188"/>
      <c r="N103" s="188"/>
      <c r="O103" s="188"/>
      <c r="P103" s="188"/>
      <c r="Q103" s="188"/>
      <c r="R103" s="36"/>
    </row>
    <row r="104" spans="2:21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8" spans="2:21" s="1" customFormat="1" ht="6.95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21" s="1" customFormat="1" ht="36.950000000000003" customHeight="1">
      <c r="B109" s="34"/>
      <c r="C109" s="205" t="s">
        <v>149</v>
      </c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36"/>
    </row>
    <row r="110" spans="2:21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21" s="1" customFormat="1" ht="30" customHeight="1">
      <c r="B111" s="34"/>
      <c r="C111" s="31" t="s">
        <v>17</v>
      </c>
      <c r="D111" s="35"/>
      <c r="E111" s="35"/>
      <c r="F111" s="237" t="str">
        <f>F6</f>
        <v>JIžní předpolí Písecké brány Komplet</v>
      </c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35"/>
      <c r="R111" s="36"/>
    </row>
    <row r="112" spans="2:21" s="1" customFormat="1" ht="36.950000000000003" customHeight="1">
      <c r="B112" s="34"/>
      <c r="C112" s="68" t="s">
        <v>132</v>
      </c>
      <c r="D112" s="35"/>
      <c r="E112" s="35"/>
      <c r="F112" s="207" t="str">
        <f>F7</f>
        <v>402 - SO 402 - Úprava veřejného osvětlení</v>
      </c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35"/>
      <c r="R112" s="36"/>
    </row>
    <row r="113" spans="2:65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18" customHeight="1">
      <c r="B114" s="34"/>
      <c r="C114" s="31" t="s">
        <v>21</v>
      </c>
      <c r="D114" s="35"/>
      <c r="E114" s="35"/>
      <c r="F114" s="29" t="str">
        <f>F9</f>
        <v xml:space="preserve"> </v>
      </c>
      <c r="G114" s="35"/>
      <c r="H114" s="35"/>
      <c r="I114" s="35"/>
      <c r="J114" s="35"/>
      <c r="K114" s="31" t="s">
        <v>23</v>
      </c>
      <c r="L114" s="35"/>
      <c r="M114" s="239" t="str">
        <f>IF(O9="","",O9)</f>
        <v>1.9.2017</v>
      </c>
      <c r="N114" s="239"/>
      <c r="O114" s="239"/>
      <c r="P114" s="239"/>
      <c r="Q114" s="35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15">
      <c r="B116" s="34"/>
      <c r="C116" s="31" t="s">
        <v>25</v>
      </c>
      <c r="D116" s="35"/>
      <c r="E116" s="35"/>
      <c r="F116" s="29" t="str">
        <f>E12</f>
        <v xml:space="preserve"> </v>
      </c>
      <c r="G116" s="35"/>
      <c r="H116" s="35"/>
      <c r="I116" s="35"/>
      <c r="J116" s="35"/>
      <c r="K116" s="31" t="s">
        <v>29</v>
      </c>
      <c r="L116" s="35"/>
      <c r="M116" s="218" t="str">
        <f>E18</f>
        <v xml:space="preserve"> </v>
      </c>
      <c r="N116" s="218"/>
      <c r="O116" s="218"/>
      <c r="P116" s="218"/>
      <c r="Q116" s="218"/>
      <c r="R116" s="36"/>
    </row>
    <row r="117" spans="2:65" s="1" customFormat="1" ht="14.45" customHeight="1">
      <c r="B117" s="34"/>
      <c r="C117" s="31" t="s">
        <v>28</v>
      </c>
      <c r="D117" s="35"/>
      <c r="E117" s="35"/>
      <c r="F117" s="29" t="str">
        <f>IF(E15="","",E15)</f>
        <v xml:space="preserve"> </v>
      </c>
      <c r="G117" s="35"/>
      <c r="H117" s="35"/>
      <c r="I117" s="35"/>
      <c r="J117" s="35"/>
      <c r="K117" s="31" t="s">
        <v>31</v>
      </c>
      <c r="L117" s="35"/>
      <c r="M117" s="218" t="str">
        <f>E21</f>
        <v xml:space="preserve"> </v>
      </c>
      <c r="N117" s="218"/>
      <c r="O117" s="218"/>
      <c r="P117" s="218"/>
      <c r="Q117" s="218"/>
      <c r="R117" s="36"/>
    </row>
    <row r="118" spans="2:65" s="1" customFormat="1" ht="10.3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8" customFormat="1" ht="29.25" customHeight="1">
      <c r="B119" s="122"/>
      <c r="C119" s="123" t="s">
        <v>150</v>
      </c>
      <c r="D119" s="124" t="s">
        <v>151</v>
      </c>
      <c r="E119" s="124" t="s">
        <v>54</v>
      </c>
      <c r="F119" s="240" t="s">
        <v>152</v>
      </c>
      <c r="G119" s="240"/>
      <c r="H119" s="240"/>
      <c r="I119" s="240"/>
      <c r="J119" s="124" t="s">
        <v>153</v>
      </c>
      <c r="K119" s="124" t="s">
        <v>154</v>
      </c>
      <c r="L119" s="240" t="s">
        <v>155</v>
      </c>
      <c r="M119" s="240"/>
      <c r="N119" s="240" t="s">
        <v>138</v>
      </c>
      <c r="O119" s="240"/>
      <c r="P119" s="240"/>
      <c r="Q119" s="241"/>
      <c r="R119" s="125"/>
      <c r="T119" s="75" t="s">
        <v>156</v>
      </c>
      <c r="U119" s="76" t="s">
        <v>36</v>
      </c>
      <c r="V119" s="76" t="s">
        <v>157</v>
      </c>
      <c r="W119" s="76" t="s">
        <v>158</v>
      </c>
      <c r="X119" s="76" t="s">
        <v>159</v>
      </c>
      <c r="Y119" s="76" t="s">
        <v>160</v>
      </c>
      <c r="Z119" s="76" t="s">
        <v>161</v>
      </c>
      <c r="AA119" s="77" t="s">
        <v>162</v>
      </c>
    </row>
    <row r="120" spans="2:65" s="1" customFormat="1" ht="29.25" customHeight="1">
      <c r="B120" s="34"/>
      <c r="C120" s="79" t="s">
        <v>134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226">
        <f>BK120</f>
        <v>0</v>
      </c>
      <c r="O120" s="227"/>
      <c r="P120" s="227"/>
      <c r="Q120" s="227"/>
      <c r="R120" s="36"/>
      <c r="T120" s="78"/>
      <c r="U120" s="50"/>
      <c r="V120" s="50"/>
      <c r="W120" s="126">
        <f>W121+W204+W218</f>
        <v>496.1719379999999</v>
      </c>
      <c r="X120" s="50"/>
      <c r="Y120" s="126">
        <f>Y121+Y204+Y218</f>
        <v>65.572023569999999</v>
      </c>
      <c r="Z120" s="50"/>
      <c r="AA120" s="127">
        <f>AA121+AA204+AA218</f>
        <v>0</v>
      </c>
      <c r="AT120" s="21" t="s">
        <v>71</v>
      </c>
      <c r="AU120" s="21" t="s">
        <v>140</v>
      </c>
      <c r="BK120" s="128">
        <f>BK121+BK204+BK218</f>
        <v>0</v>
      </c>
    </row>
    <row r="121" spans="2:65" s="9" customFormat="1" ht="37.35" customHeight="1">
      <c r="B121" s="129"/>
      <c r="C121" s="130"/>
      <c r="D121" s="131" t="s">
        <v>358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228">
        <f>BK121</f>
        <v>0</v>
      </c>
      <c r="O121" s="229"/>
      <c r="P121" s="229"/>
      <c r="Q121" s="229"/>
      <c r="R121" s="132"/>
      <c r="T121" s="133"/>
      <c r="U121" s="130"/>
      <c r="V121" s="130"/>
      <c r="W121" s="134">
        <f>W122+W179+W182+W185</f>
        <v>269.60253799999992</v>
      </c>
      <c r="X121" s="130"/>
      <c r="Y121" s="134">
        <f>Y122+Y179+Y182+Y185</f>
        <v>8.0958570000000007E-2</v>
      </c>
      <c r="Z121" s="130"/>
      <c r="AA121" s="135">
        <f>AA122+AA179+AA182+AA185</f>
        <v>0</v>
      </c>
      <c r="AR121" s="136" t="s">
        <v>80</v>
      </c>
      <c r="AT121" s="137" t="s">
        <v>71</v>
      </c>
      <c r="AU121" s="137" t="s">
        <v>72</v>
      </c>
      <c r="AY121" s="136" t="s">
        <v>164</v>
      </c>
      <c r="BK121" s="138">
        <f>BK122+BK179+BK182+BK185</f>
        <v>0</v>
      </c>
    </row>
    <row r="122" spans="2:65" s="9" customFormat="1" ht="19.899999999999999" customHeight="1">
      <c r="B122" s="129"/>
      <c r="C122" s="130"/>
      <c r="D122" s="139" t="s">
        <v>359</v>
      </c>
      <c r="E122" s="139"/>
      <c r="F122" s="139"/>
      <c r="G122" s="139"/>
      <c r="H122" s="139"/>
      <c r="I122" s="139"/>
      <c r="J122" s="139"/>
      <c r="K122" s="139"/>
      <c r="L122" s="139"/>
      <c r="M122" s="139"/>
      <c r="N122" s="230">
        <f>BK122</f>
        <v>0</v>
      </c>
      <c r="O122" s="231"/>
      <c r="P122" s="231"/>
      <c r="Q122" s="231"/>
      <c r="R122" s="132"/>
      <c r="T122" s="133"/>
      <c r="U122" s="130"/>
      <c r="V122" s="130"/>
      <c r="W122" s="134">
        <f>SUM(W123:W178)</f>
        <v>258.00586399999997</v>
      </c>
      <c r="X122" s="130"/>
      <c r="Y122" s="134">
        <f>SUM(Y123:Y178)</f>
        <v>0</v>
      </c>
      <c r="Z122" s="130"/>
      <c r="AA122" s="135">
        <f>SUM(AA123:AA178)</f>
        <v>0</v>
      </c>
      <c r="AR122" s="136" t="s">
        <v>80</v>
      </c>
      <c r="AT122" s="137" t="s">
        <v>71</v>
      </c>
      <c r="AU122" s="137" t="s">
        <v>80</v>
      </c>
      <c r="AY122" s="136" t="s">
        <v>164</v>
      </c>
      <c r="BK122" s="138">
        <f>SUM(BK123:BK178)</f>
        <v>0</v>
      </c>
    </row>
    <row r="123" spans="2:65" s="1" customFormat="1" ht="25.5" customHeight="1">
      <c r="B123" s="140"/>
      <c r="C123" s="141" t="s">
        <v>227</v>
      </c>
      <c r="D123" s="141" t="s">
        <v>165</v>
      </c>
      <c r="E123" s="142" t="s">
        <v>1154</v>
      </c>
      <c r="F123" s="224" t="s">
        <v>1155</v>
      </c>
      <c r="G123" s="224"/>
      <c r="H123" s="224"/>
      <c r="I123" s="224"/>
      <c r="J123" s="143" t="s">
        <v>417</v>
      </c>
      <c r="K123" s="144">
        <v>1.5840000000000001</v>
      </c>
      <c r="L123" s="225">
        <v>0</v>
      </c>
      <c r="M123" s="225"/>
      <c r="N123" s="225">
        <f>ROUND(L123*K123,2)</f>
        <v>0</v>
      </c>
      <c r="O123" s="225"/>
      <c r="P123" s="225"/>
      <c r="Q123" s="225"/>
      <c r="R123" s="145"/>
      <c r="T123" s="146" t="s">
        <v>5</v>
      </c>
      <c r="U123" s="43" t="s">
        <v>37</v>
      </c>
      <c r="V123" s="147">
        <v>0.871</v>
      </c>
      <c r="W123" s="147">
        <f>V123*K123</f>
        <v>1.379664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1" t="s">
        <v>163</v>
      </c>
      <c r="AT123" s="21" t="s">
        <v>165</v>
      </c>
      <c r="AU123" s="21" t="s">
        <v>130</v>
      </c>
      <c r="AY123" s="21" t="s">
        <v>164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1" t="s">
        <v>80</v>
      </c>
      <c r="BK123" s="149">
        <f>ROUND(L123*K123,2)</f>
        <v>0</v>
      </c>
      <c r="BL123" s="21" t="s">
        <v>163</v>
      </c>
      <c r="BM123" s="21" t="s">
        <v>1156</v>
      </c>
    </row>
    <row r="124" spans="2:65" s="10" customFormat="1" ht="25.5" customHeight="1">
      <c r="B124" s="154"/>
      <c r="C124" s="155"/>
      <c r="D124" s="155"/>
      <c r="E124" s="156" t="s">
        <v>5</v>
      </c>
      <c r="F124" s="257" t="s">
        <v>1157</v>
      </c>
      <c r="G124" s="258"/>
      <c r="H124" s="258"/>
      <c r="I124" s="258"/>
      <c r="J124" s="155"/>
      <c r="K124" s="157">
        <v>1.5840000000000001</v>
      </c>
      <c r="L124" s="155"/>
      <c r="M124" s="155"/>
      <c r="N124" s="155"/>
      <c r="O124" s="155"/>
      <c r="P124" s="155"/>
      <c r="Q124" s="155"/>
      <c r="R124" s="158"/>
      <c r="T124" s="159"/>
      <c r="U124" s="155"/>
      <c r="V124" s="155"/>
      <c r="W124" s="155"/>
      <c r="X124" s="155"/>
      <c r="Y124" s="155"/>
      <c r="Z124" s="155"/>
      <c r="AA124" s="160"/>
      <c r="AT124" s="161" t="s">
        <v>371</v>
      </c>
      <c r="AU124" s="161" t="s">
        <v>130</v>
      </c>
      <c r="AV124" s="10" t="s">
        <v>130</v>
      </c>
      <c r="AW124" s="10" t="s">
        <v>30</v>
      </c>
      <c r="AX124" s="10" t="s">
        <v>80</v>
      </c>
      <c r="AY124" s="161" t="s">
        <v>164</v>
      </c>
    </row>
    <row r="125" spans="2:65" s="1" customFormat="1" ht="25.5" customHeight="1">
      <c r="B125" s="140"/>
      <c r="C125" s="141" t="s">
        <v>231</v>
      </c>
      <c r="D125" s="141" t="s">
        <v>165</v>
      </c>
      <c r="E125" s="142" t="s">
        <v>1158</v>
      </c>
      <c r="F125" s="224" t="s">
        <v>1159</v>
      </c>
      <c r="G125" s="224"/>
      <c r="H125" s="224"/>
      <c r="I125" s="224"/>
      <c r="J125" s="143" t="s">
        <v>417</v>
      </c>
      <c r="K125" s="144">
        <v>1.5840000000000001</v>
      </c>
      <c r="L125" s="225">
        <v>0</v>
      </c>
      <c r="M125" s="225"/>
      <c r="N125" s="225">
        <f>ROUND(L125*K125,2)</f>
        <v>0</v>
      </c>
      <c r="O125" s="225"/>
      <c r="P125" s="225"/>
      <c r="Q125" s="225"/>
      <c r="R125" s="145"/>
      <c r="T125" s="146" t="s">
        <v>5</v>
      </c>
      <c r="U125" s="43" t="s">
        <v>37</v>
      </c>
      <c r="V125" s="147">
        <v>0.04</v>
      </c>
      <c r="W125" s="147">
        <f>V125*K125</f>
        <v>6.336E-2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1" t="s">
        <v>163</v>
      </c>
      <c r="AT125" s="21" t="s">
        <v>165</v>
      </c>
      <c r="AU125" s="21" t="s">
        <v>130</v>
      </c>
      <c r="AY125" s="21" t="s">
        <v>164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1" t="s">
        <v>80</v>
      </c>
      <c r="BK125" s="149">
        <f>ROUND(L125*K125,2)</f>
        <v>0</v>
      </c>
      <c r="BL125" s="21" t="s">
        <v>163</v>
      </c>
      <c r="BM125" s="21" t="s">
        <v>1160</v>
      </c>
    </row>
    <row r="126" spans="2:65" s="10" customFormat="1" ht="25.5" customHeight="1">
      <c r="B126" s="154"/>
      <c r="C126" s="155"/>
      <c r="D126" s="155"/>
      <c r="E126" s="156" t="s">
        <v>5</v>
      </c>
      <c r="F126" s="257" t="s">
        <v>1157</v>
      </c>
      <c r="G126" s="258"/>
      <c r="H126" s="258"/>
      <c r="I126" s="258"/>
      <c r="J126" s="155"/>
      <c r="K126" s="157">
        <v>1.5840000000000001</v>
      </c>
      <c r="L126" s="155"/>
      <c r="M126" s="155"/>
      <c r="N126" s="155"/>
      <c r="O126" s="155"/>
      <c r="P126" s="155"/>
      <c r="Q126" s="155"/>
      <c r="R126" s="158"/>
      <c r="T126" s="159"/>
      <c r="U126" s="155"/>
      <c r="V126" s="155"/>
      <c r="W126" s="155"/>
      <c r="X126" s="155"/>
      <c r="Y126" s="155"/>
      <c r="Z126" s="155"/>
      <c r="AA126" s="160"/>
      <c r="AT126" s="161" t="s">
        <v>371</v>
      </c>
      <c r="AU126" s="161" t="s">
        <v>130</v>
      </c>
      <c r="AV126" s="10" t="s">
        <v>130</v>
      </c>
      <c r="AW126" s="10" t="s">
        <v>30</v>
      </c>
      <c r="AX126" s="10" t="s">
        <v>80</v>
      </c>
      <c r="AY126" s="161" t="s">
        <v>164</v>
      </c>
    </row>
    <row r="127" spans="2:65" s="1" customFormat="1" ht="25.5" customHeight="1">
      <c r="B127" s="140"/>
      <c r="C127" s="141" t="s">
        <v>80</v>
      </c>
      <c r="D127" s="141" t="s">
        <v>165</v>
      </c>
      <c r="E127" s="142" t="s">
        <v>1050</v>
      </c>
      <c r="F127" s="224" t="s">
        <v>1051</v>
      </c>
      <c r="G127" s="224"/>
      <c r="H127" s="224"/>
      <c r="I127" s="224"/>
      <c r="J127" s="143" t="s">
        <v>417</v>
      </c>
      <c r="K127" s="144">
        <v>53.27</v>
      </c>
      <c r="L127" s="225">
        <v>0</v>
      </c>
      <c r="M127" s="225"/>
      <c r="N127" s="225">
        <f>ROUND(L127*K127,2)</f>
        <v>0</v>
      </c>
      <c r="O127" s="225"/>
      <c r="P127" s="225"/>
      <c r="Q127" s="225"/>
      <c r="R127" s="145"/>
      <c r="T127" s="146" t="s">
        <v>5</v>
      </c>
      <c r="U127" s="43" t="s">
        <v>37</v>
      </c>
      <c r="V127" s="147">
        <v>2.3199999999999998</v>
      </c>
      <c r="W127" s="147">
        <f>V127*K127</f>
        <v>123.5864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1" t="s">
        <v>163</v>
      </c>
      <c r="AT127" s="21" t="s">
        <v>165</v>
      </c>
      <c r="AU127" s="21" t="s">
        <v>130</v>
      </c>
      <c r="AY127" s="21" t="s">
        <v>164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1" t="s">
        <v>80</v>
      </c>
      <c r="BK127" s="149">
        <f>ROUND(L127*K127,2)</f>
        <v>0</v>
      </c>
      <c r="BL127" s="21" t="s">
        <v>163</v>
      </c>
      <c r="BM127" s="21" t="s">
        <v>1161</v>
      </c>
    </row>
    <row r="128" spans="2:65" s="10" customFormat="1" ht="25.5" customHeight="1">
      <c r="B128" s="154"/>
      <c r="C128" s="155"/>
      <c r="D128" s="155"/>
      <c r="E128" s="156" t="s">
        <v>5</v>
      </c>
      <c r="F128" s="257" t="s">
        <v>1162</v>
      </c>
      <c r="G128" s="258"/>
      <c r="H128" s="258"/>
      <c r="I128" s="258"/>
      <c r="J128" s="155"/>
      <c r="K128" s="157">
        <v>26.852</v>
      </c>
      <c r="L128" s="155"/>
      <c r="M128" s="155"/>
      <c r="N128" s="155"/>
      <c r="O128" s="155"/>
      <c r="P128" s="155"/>
      <c r="Q128" s="155"/>
      <c r="R128" s="158"/>
      <c r="T128" s="159"/>
      <c r="U128" s="155"/>
      <c r="V128" s="155"/>
      <c r="W128" s="155"/>
      <c r="X128" s="155"/>
      <c r="Y128" s="155"/>
      <c r="Z128" s="155"/>
      <c r="AA128" s="160"/>
      <c r="AT128" s="161" t="s">
        <v>371</v>
      </c>
      <c r="AU128" s="161" t="s">
        <v>130</v>
      </c>
      <c r="AV128" s="10" t="s">
        <v>130</v>
      </c>
      <c r="AW128" s="10" t="s">
        <v>30</v>
      </c>
      <c r="AX128" s="10" t="s">
        <v>72</v>
      </c>
      <c r="AY128" s="161" t="s">
        <v>164</v>
      </c>
    </row>
    <row r="129" spans="2:65" s="10" customFormat="1" ht="25.5" customHeight="1">
      <c r="B129" s="154"/>
      <c r="C129" s="155"/>
      <c r="D129" s="155"/>
      <c r="E129" s="156" t="s">
        <v>5</v>
      </c>
      <c r="F129" s="253" t="s">
        <v>1163</v>
      </c>
      <c r="G129" s="254"/>
      <c r="H129" s="254"/>
      <c r="I129" s="254"/>
      <c r="J129" s="155"/>
      <c r="K129" s="157">
        <v>16.8</v>
      </c>
      <c r="L129" s="155"/>
      <c r="M129" s="155"/>
      <c r="N129" s="155"/>
      <c r="O129" s="155"/>
      <c r="P129" s="155"/>
      <c r="Q129" s="155"/>
      <c r="R129" s="158"/>
      <c r="T129" s="159"/>
      <c r="U129" s="155"/>
      <c r="V129" s="155"/>
      <c r="W129" s="155"/>
      <c r="X129" s="155"/>
      <c r="Y129" s="155"/>
      <c r="Z129" s="155"/>
      <c r="AA129" s="160"/>
      <c r="AT129" s="161" t="s">
        <v>371</v>
      </c>
      <c r="AU129" s="161" t="s">
        <v>130</v>
      </c>
      <c r="AV129" s="10" t="s">
        <v>130</v>
      </c>
      <c r="AW129" s="10" t="s">
        <v>30</v>
      </c>
      <c r="AX129" s="10" t="s">
        <v>72</v>
      </c>
      <c r="AY129" s="161" t="s">
        <v>164</v>
      </c>
    </row>
    <row r="130" spans="2:65" s="10" customFormat="1" ht="25.5" customHeight="1">
      <c r="B130" s="154"/>
      <c r="C130" s="155"/>
      <c r="D130" s="155"/>
      <c r="E130" s="156" t="s">
        <v>5</v>
      </c>
      <c r="F130" s="253" t="s">
        <v>1164</v>
      </c>
      <c r="G130" s="254"/>
      <c r="H130" s="254"/>
      <c r="I130" s="254"/>
      <c r="J130" s="155"/>
      <c r="K130" s="157">
        <v>9.6180000000000003</v>
      </c>
      <c r="L130" s="155"/>
      <c r="M130" s="155"/>
      <c r="N130" s="155"/>
      <c r="O130" s="155"/>
      <c r="P130" s="155"/>
      <c r="Q130" s="155"/>
      <c r="R130" s="158"/>
      <c r="T130" s="159"/>
      <c r="U130" s="155"/>
      <c r="V130" s="155"/>
      <c r="W130" s="155"/>
      <c r="X130" s="155"/>
      <c r="Y130" s="155"/>
      <c r="Z130" s="155"/>
      <c r="AA130" s="160"/>
      <c r="AT130" s="161" t="s">
        <v>371</v>
      </c>
      <c r="AU130" s="161" t="s">
        <v>130</v>
      </c>
      <c r="AV130" s="10" t="s">
        <v>130</v>
      </c>
      <c r="AW130" s="10" t="s">
        <v>30</v>
      </c>
      <c r="AX130" s="10" t="s">
        <v>72</v>
      </c>
      <c r="AY130" s="161" t="s">
        <v>164</v>
      </c>
    </row>
    <row r="131" spans="2:65" s="11" customFormat="1" ht="16.5" customHeight="1">
      <c r="B131" s="162"/>
      <c r="C131" s="163"/>
      <c r="D131" s="163"/>
      <c r="E131" s="164" t="s">
        <v>5</v>
      </c>
      <c r="F131" s="255" t="s">
        <v>375</v>
      </c>
      <c r="G131" s="256"/>
      <c r="H131" s="256"/>
      <c r="I131" s="256"/>
      <c r="J131" s="163"/>
      <c r="K131" s="165">
        <v>53.27</v>
      </c>
      <c r="L131" s="163"/>
      <c r="M131" s="163"/>
      <c r="N131" s="163"/>
      <c r="O131" s="163"/>
      <c r="P131" s="163"/>
      <c r="Q131" s="163"/>
      <c r="R131" s="166"/>
      <c r="T131" s="167"/>
      <c r="U131" s="163"/>
      <c r="V131" s="163"/>
      <c r="W131" s="163"/>
      <c r="X131" s="163"/>
      <c r="Y131" s="163"/>
      <c r="Z131" s="163"/>
      <c r="AA131" s="168"/>
      <c r="AT131" s="169" t="s">
        <v>371</v>
      </c>
      <c r="AU131" s="169" t="s">
        <v>130</v>
      </c>
      <c r="AV131" s="11" t="s">
        <v>163</v>
      </c>
      <c r="AW131" s="11" t="s">
        <v>30</v>
      </c>
      <c r="AX131" s="11" t="s">
        <v>80</v>
      </c>
      <c r="AY131" s="169" t="s">
        <v>164</v>
      </c>
    </row>
    <row r="132" spans="2:65" s="1" customFormat="1" ht="25.5" customHeight="1">
      <c r="B132" s="140"/>
      <c r="C132" s="141" t="s">
        <v>130</v>
      </c>
      <c r="D132" s="141" t="s">
        <v>165</v>
      </c>
      <c r="E132" s="142" t="s">
        <v>1056</v>
      </c>
      <c r="F132" s="224" t="s">
        <v>1057</v>
      </c>
      <c r="G132" s="224"/>
      <c r="H132" s="224"/>
      <c r="I132" s="224"/>
      <c r="J132" s="143" t="s">
        <v>417</v>
      </c>
      <c r="K132" s="144">
        <v>25.018000000000001</v>
      </c>
      <c r="L132" s="225">
        <v>0</v>
      </c>
      <c r="M132" s="225"/>
      <c r="N132" s="225">
        <f>ROUND(L132*K132,2)</f>
        <v>0</v>
      </c>
      <c r="O132" s="225"/>
      <c r="P132" s="225"/>
      <c r="Q132" s="225"/>
      <c r="R132" s="145"/>
      <c r="T132" s="146" t="s">
        <v>5</v>
      </c>
      <c r="U132" s="43" t="s">
        <v>37</v>
      </c>
      <c r="V132" s="147">
        <v>2.3199999999999998</v>
      </c>
      <c r="W132" s="147">
        <f>V132*K132</f>
        <v>58.041759999999996</v>
      </c>
      <c r="X132" s="147">
        <v>0</v>
      </c>
      <c r="Y132" s="147">
        <f>X132*K132</f>
        <v>0</v>
      </c>
      <c r="Z132" s="147">
        <v>0</v>
      </c>
      <c r="AA132" s="148">
        <f>Z132*K132</f>
        <v>0</v>
      </c>
      <c r="AR132" s="21" t="s">
        <v>163</v>
      </c>
      <c r="AT132" s="21" t="s">
        <v>165</v>
      </c>
      <c r="AU132" s="21" t="s">
        <v>130</v>
      </c>
      <c r="AY132" s="21" t="s">
        <v>164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1" t="s">
        <v>80</v>
      </c>
      <c r="BK132" s="149">
        <f>ROUND(L132*K132,2)</f>
        <v>0</v>
      </c>
      <c r="BL132" s="21" t="s">
        <v>163</v>
      </c>
      <c r="BM132" s="21" t="s">
        <v>1165</v>
      </c>
    </row>
    <row r="133" spans="2:65" s="10" customFormat="1" ht="25.5" customHeight="1">
      <c r="B133" s="154"/>
      <c r="C133" s="155"/>
      <c r="D133" s="155"/>
      <c r="E133" s="156" t="s">
        <v>5</v>
      </c>
      <c r="F133" s="257" t="s">
        <v>1166</v>
      </c>
      <c r="G133" s="258"/>
      <c r="H133" s="258"/>
      <c r="I133" s="258"/>
      <c r="J133" s="155"/>
      <c r="K133" s="157">
        <v>13.426</v>
      </c>
      <c r="L133" s="155"/>
      <c r="M133" s="155"/>
      <c r="N133" s="155"/>
      <c r="O133" s="155"/>
      <c r="P133" s="155"/>
      <c r="Q133" s="155"/>
      <c r="R133" s="158"/>
      <c r="T133" s="159"/>
      <c r="U133" s="155"/>
      <c r="V133" s="155"/>
      <c r="W133" s="155"/>
      <c r="X133" s="155"/>
      <c r="Y133" s="155"/>
      <c r="Z133" s="155"/>
      <c r="AA133" s="160"/>
      <c r="AT133" s="161" t="s">
        <v>371</v>
      </c>
      <c r="AU133" s="161" t="s">
        <v>130</v>
      </c>
      <c r="AV133" s="10" t="s">
        <v>130</v>
      </c>
      <c r="AW133" s="10" t="s">
        <v>30</v>
      </c>
      <c r="AX133" s="10" t="s">
        <v>72</v>
      </c>
      <c r="AY133" s="161" t="s">
        <v>164</v>
      </c>
    </row>
    <row r="134" spans="2:65" s="10" customFormat="1" ht="25.5" customHeight="1">
      <c r="B134" s="154"/>
      <c r="C134" s="155"/>
      <c r="D134" s="155"/>
      <c r="E134" s="156" t="s">
        <v>5</v>
      </c>
      <c r="F134" s="253" t="s">
        <v>1167</v>
      </c>
      <c r="G134" s="254"/>
      <c r="H134" s="254"/>
      <c r="I134" s="254"/>
      <c r="J134" s="155"/>
      <c r="K134" s="157">
        <v>8.4</v>
      </c>
      <c r="L134" s="155"/>
      <c r="M134" s="155"/>
      <c r="N134" s="155"/>
      <c r="O134" s="155"/>
      <c r="P134" s="155"/>
      <c r="Q134" s="155"/>
      <c r="R134" s="158"/>
      <c r="T134" s="159"/>
      <c r="U134" s="155"/>
      <c r="V134" s="155"/>
      <c r="W134" s="155"/>
      <c r="X134" s="155"/>
      <c r="Y134" s="155"/>
      <c r="Z134" s="155"/>
      <c r="AA134" s="160"/>
      <c r="AT134" s="161" t="s">
        <v>371</v>
      </c>
      <c r="AU134" s="161" t="s">
        <v>130</v>
      </c>
      <c r="AV134" s="10" t="s">
        <v>130</v>
      </c>
      <c r="AW134" s="10" t="s">
        <v>30</v>
      </c>
      <c r="AX134" s="10" t="s">
        <v>72</v>
      </c>
      <c r="AY134" s="161" t="s">
        <v>164</v>
      </c>
    </row>
    <row r="135" spans="2:65" s="10" customFormat="1" ht="25.5" customHeight="1">
      <c r="B135" s="154"/>
      <c r="C135" s="155"/>
      <c r="D135" s="155"/>
      <c r="E135" s="156" t="s">
        <v>5</v>
      </c>
      <c r="F135" s="253" t="s">
        <v>1168</v>
      </c>
      <c r="G135" s="254"/>
      <c r="H135" s="254"/>
      <c r="I135" s="254"/>
      <c r="J135" s="155"/>
      <c r="K135" s="157">
        <v>3.1920000000000002</v>
      </c>
      <c r="L135" s="155"/>
      <c r="M135" s="155"/>
      <c r="N135" s="155"/>
      <c r="O135" s="155"/>
      <c r="P135" s="155"/>
      <c r="Q135" s="155"/>
      <c r="R135" s="158"/>
      <c r="T135" s="159"/>
      <c r="U135" s="155"/>
      <c r="V135" s="155"/>
      <c r="W135" s="155"/>
      <c r="X135" s="155"/>
      <c r="Y135" s="155"/>
      <c r="Z135" s="155"/>
      <c r="AA135" s="160"/>
      <c r="AT135" s="161" t="s">
        <v>371</v>
      </c>
      <c r="AU135" s="161" t="s">
        <v>130</v>
      </c>
      <c r="AV135" s="10" t="s">
        <v>130</v>
      </c>
      <c r="AW135" s="10" t="s">
        <v>30</v>
      </c>
      <c r="AX135" s="10" t="s">
        <v>72</v>
      </c>
      <c r="AY135" s="161" t="s">
        <v>164</v>
      </c>
    </row>
    <row r="136" spans="2:65" s="11" customFormat="1" ht="16.5" customHeight="1">
      <c r="B136" s="162"/>
      <c r="C136" s="163"/>
      <c r="D136" s="163"/>
      <c r="E136" s="164" t="s">
        <v>5</v>
      </c>
      <c r="F136" s="255" t="s">
        <v>375</v>
      </c>
      <c r="G136" s="256"/>
      <c r="H136" s="256"/>
      <c r="I136" s="256"/>
      <c r="J136" s="163"/>
      <c r="K136" s="165">
        <v>25.018000000000001</v>
      </c>
      <c r="L136" s="163"/>
      <c r="M136" s="163"/>
      <c r="N136" s="163"/>
      <c r="O136" s="163"/>
      <c r="P136" s="163"/>
      <c r="Q136" s="163"/>
      <c r="R136" s="166"/>
      <c r="T136" s="167"/>
      <c r="U136" s="163"/>
      <c r="V136" s="163"/>
      <c r="W136" s="163"/>
      <c r="X136" s="163"/>
      <c r="Y136" s="163"/>
      <c r="Z136" s="163"/>
      <c r="AA136" s="168"/>
      <c r="AT136" s="169" t="s">
        <v>371</v>
      </c>
      <c r="AU136" s="169" t="s">
        <v>130</v>
      </c>
      <c r="AV136" s="11" t="s">
        <v>163</v>
      </c>
      <c r="AW136" s="11" t="s">
        <v>30</v>
      </c>
      <c r="AX136" s="11" t="s">
        <v>80</v>
      </c>
      <c r="AY136" s="169" t="s">
        <v>164</v>
      </c>
    </row>
    <row r="137" spans="2:65" s="1" customFormat="1" ht="25.5" customHeight="1">
      <c r="B137" s="140"/>
      <c r="C137" s="141" t="s">
        <v>365</v>
      </c>
      <c r="D137" s="141" t="s">
        <v>165</v>
      </c>
      <c r="E137" s="142" t="s">
        <v>1062</v>
      </c>
      <c r="F137" s="224" t="s">
        <v>1063</v>
      </c>
      <c r="G137" s="224"/>
      <c r="H137" s="224"/>
      <c r="I137" s="224"/>
      <c r="J137" s="143" t="s">
        <v>417</v>
      </c>
      <c r="K137" s="144">
        <v>78.287999999999997</v>
      </c>
      <c r="L137" s="225">
        <v>0</v>
      </c>
      <c r="M137" s="225"/>
      <c r="N137" s="225">
        <f>ROUND(L137*K137,2)</f>
        <v>0</v>
      </c>
      <c r="O137" s="225"/>
      <c r="P137" s="225"/>
      <c r="Q137" s="225"/>
      <c r="R137" s="145"/>
      <c r="T137" s="146" t="s">
        <v>5</v>
      </c>
      <c r="U137" s="43" t="s">
        <v>37</v>
      </c>
      <c r="V137" s="147">
        <v>0.65400000000000003</v>
      </c>
      <c r="W137" s="147">
        <f>V137*K137</f>
        <v>51.200352000000002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1" t="s">
        <v>163</v>
      </c>
      <c r="AT137" s="21" t="s">
        <v>165</v>
      </c>
      <c r="AU137" s="21" t="s">
        <v>130</v>
      </c>
      <c r="AY137" s="21" t="s">
        <v>164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1" t="s">
        <v>80</v>
      </c>
      <c r="BK137" s="149">
        <f>ROUND(L137*K137,2)</f>
        <v>0</v>
      </c>
      <c r="BL137" s="21" t="s">
        <v>163</v>
      </c>
      <c r="BM137" s="21" t="s">
        <v>1169</v>
      </c>
    </row>
    <row r="138" spans="2:65" s="12" customFormat="1" ht="16.5" customHeight="1">
      <c r="B138" s="174"/>
      <c r="C138" s="175"/>
      <c r="D138" s="175"/>
      <c r="E138" s="176" t="s">
        <v>5</v>
      </c>
      <c r="F138" s="259" t="s">
        <v>1170</v>
      </c>
      <c r="G138" s="260"/>
      <c r="H138" s="260"/>
      <c r="I138" s="260"/>
      <c r="J138" s="175"/>
      <c r="K138" s="176" t="s">
        <v>5</v>
      </c>
      <c r="L138" s="175"/>
      <c r="M138" s="175"/>
      <c r="N138" s="175"/>
      <c r="O138" s="175"/>
      <c r="P138" s="175"/>
      <c r="Q138" s="175"/>
      <c r="R138" s="177"/>
      <c r="T138" s="178"/>
      <c r="U138" s="175"/>
      <c r="V138" s="175"/>
      <c r="W138" s="175"/>
      <c r="X138" s="175"/>
      <c r="Y138" s="175"/>
      <c r="Z138" s="175"/>
      <c r="AA138" s="179"/>
      <c r="AT138" s="180" t="s">
        <v>371</v>
      </c>
      <c r="AU138" s="180" t="s">
        <v>130</v>
      </c>
      <c r="AV138" s="12" t="s">
        <v>80</v>
      </c>
      <c r="AW138" s="12" t="s">
        <v>30</v>
      </c>
      <c r="AX138" s="12" t="s">
        <v>72</v>
      </c>
      <c r="AY138" s="180" t="s">
        <v>164</v>
      </c>
    </row>
    <row r="139" spans="2:65" s="10" customFormat="1" ht="25.5" customHeight="1">
      <c r="B139" s="154"/>
      <c r="C139" s="155"/>
      <c r="D139" s="155"/>
      <c r="E139" s="156" t="s">
        <v>5</v>
      </c>
      <c r="F139" s="253" t="s">
        <v>1162</v>
      </c>
      <c r="G139" s="254"/>
      <c r="H139" s="254"/>
      <c r="I139" s="254"/>
      <c r="J139" s="155"/>
      <c r="K139" s="157">
        <v>26.852</v>
      </c>
      <c r="L139" s="155"/>
      <c r="M139" s="155"/>
      <c r="N139" s="155"/>
      <c r="O139" s="155"/>
      <c r="P139" s="155"/>
      <c r="Q139" s="155"/>
      <c r="R139" s="158"/>
      <c r="T139" s="159"/>
      <c r="U139" s="155"/>
      <c r="V139" s="155"/>
      <c r="W139" s="155"/>
      <c r="X139" s="155"/>
      <c r="Y139" s="155"/>
      <c r="Z139" s="155"/>
      <c r="AA139" s="160"/>
      <c r="AT139" s="161" t="s">
        <v>371</v>
      </c>
      <c r="AU139" s="161" t="s">
        <v>130</v>
      </c>
      <c r="AV139" s="10" t="s">
        <v>130</v>
      </c>
      <c r="AW139" s="10" t="s">
        <v>30</v>
      </c>
      <c r="AX139" s="10" t="s">
        <v>72</v>
      </c>
      <c r="AY139" s="161" t="s">
        <v>164</v>
      </c>
    </row>
    <row r="140" spans="2:65" s="10" customFormat="1" ht="25.5" customHeight="1">
      <c r="B140" s="154"/>
      <c r="C140" s="155"/>
      <c r="D140" s="155"/>
      <c r="E140" s="156" t="s">
        <v>5</v>
      </c>
      <c r="F140" s="253" t="s">
        <v>1163</v>
      </c>
      <c r="G140" s="254"/>
      <c r="H140" s="254"/>
      <c r="I140" s="254"/>
      <c r="J140" s="155"/>
      <c r="K140" s="157">
        <v>16.8</v>
      </c>
      <c r="L140" s="155"/>
      <c r="M140" s="155"/>
      <c r="N140" s="155"/>
      <c r="O140" s="155"/>
      <c r="P140" s="155"/>
      <c r="Q140" s="155"/>
      <c r="R140" s="158"/>
      <c r="T140" s="159"/>
      <c r="U140" s="155"/>
      <c r="V140" s="155"/>
      <c r="W140" s="155"/>
      <c r="X140" s="155"/>
      <c r="Y140" s="155"/>
      <c r="Z140" s="155"/>
      <c r="AA140" s="160"/>
      <c r="AT140" s="161" t="s">
        <v>371</v>
      </c>
      <c r="AU140" s="161" t="s">
        <v>130</v>
      </c>
      <c r="AV140" s="10" t="s">
        <v>130</v>
      </c>
      <c r="AW140" s="10" t="s">
        <v>30</v>
      </c>
      <c r="AX140" s="10" t="s">
        <v>72</v>
      </c>
      <c r="AY140" s="161" t="s">
        <v>164</v>
      </c>
    </row>
    <row r="141" spans="2:65" s="10" customFormat="1" ht="25.5" customHeight="1">
      <c r="B141" s="154"/>
      <c r="C141" s="155"/>
      <c r="D141" s="155"/>
      <c r="E141" s="156" t="s">
        <v>5</v>
      </c>
      <c r="F141" s="253" t="s">
        <v>1164</v>
      </c>
      <c r="G141" s="254"/>
      <c r="H141" s="254"/>
      <c r="I141" s="254"/>
      <c r="J141" s="155"/>
      <c r="K141" s="157">
        <v>9.6180000000000003</v>
      </c>
      <c r="L141" s="155"/>
      <c r="M141" s="155"/>
      <c r="N141" s="155"/>
      <c r="O141" s="155"/>
      <c r="P141" s="155"/>
      <c r="Q141" s="155"/>
      <c r="R141" s="158"/>
      <c r="T141" s="159"/>
      <c r="U141" s="155"/>
      <c r="V141" s="155"/>
      <c r="W141" s="155"/>
      <c r="X141" s="155"/>
      <c r="Y141" s="155"/>
      <c r="Z141" s="155"/>
      <c r="AA141" s="160"/>
      <c r="AT141" s="161" t="s">
        <v>371</v>
      </c>
      <c r="AU141" s="161" t="s">
        <v>130</v>
      </c>
      <c r="AV141" s="10" t="s">
        <v>130</v>
      </c>
      <c r="AW141" s="10" t="s">
        <v>30</v>
      </c>
      <c r="AX141" s="10" t="s">
        <v>72</v>
      </c>
      <c r="AY141" s="161" t="s">
        <v>164</v>
      </c>
    </row>
    <row r="142" spans="2:65" s="12" customFormat="1" ht="16.5" customHeight="1">
      <c r="B142" s="174"/>
      <c r="C142" s="175"/>
      <c r="D142" s="175"/>
      <c r="E142" s="176" t="s">
        <v>5</v>
      </c>
      <c r="F142" s="261" t="s">
        <v>1171</v>
      </c>
      <c r="G142" s="262"/>
      <c r="H142" s="262"/>
      <c r="I142" s="262"/>
      <c r="J142" s="175"/>
      <c r="K142" s="176" t="s">
        <v>5</v>
      </c>
      <c r="L142" s="175"/>
      <c r="M142" s="175"/>
      <c r="N142" s="175"/>
      <c r="O142" s="175"/>
      <c r="P142" s="175"/>
      <c r="Q142" s="175"/>
      <c r="R142" s="177"/>
      <c r="T142" s="178"/>
      <c r="U142" s="175"/>
      <c r="V142" s="175"/>
      <c r="W142" s="175"/>
      <c r="X142" s="175"/>
      <c r="Y142" s="175"/>
      <c r="Z142" s="175"/>
      <c r="AA142" s="179"/>
      <c r="AT142" s="180" t="s">
        <v>371</v>
      </c>
      <c r="AU142" s="180" t="s">
        <v>130</v>
      </c>
      <c r="AV142" s="12" t="s">
        <v>80</v>
      </c>
      <c r="AW142" s="12" t="s">
        <v>30</v>
      </c>
      <c r="AX142" s="12" t="s">
        <v>72</v>
      </c>
      <c r="AY142" s="180" t="s">
        <v>164</v>
      </c>
    </row>
    <row r="143" spans="2:65" s="10" customFormat="1" ht="25.5" customHeight="1">
      <c r="B143" s="154"/>
      <c r="C143" s="155"/>
      <c r="D143" s="155"/>
      <c r="E143" s="156" t="s">
        <v>5</v>
      </c>
      <c r="F143" s="253" t="s">
        <v>1166</v>
      </c>
      <c r="G143" s="254"/>
      <c r="H143" s="254"/>
      <c r="I143" s="254"/>
      <c r="J143" s="155"/>
      <c r="K143" s="157">
        <v>13.426</v>
      </c>
      <c r="L143" s="155"/>
      <c r="M143" s="155"/>
      <c r="N143" s="155"/>
      <c r="O143" s="155"/>
      <c r="P143" s="155"/>
      <c r="Q143" s="155"/>
      <c r="R143" s="158"/>
      <c r="T143" s="159"/>
      <c r="U143" s="155"/>
      <c r="V143" s="155"/>
      <c r="W143" s="155"/>
      <c r="X143" s="155"/>
      <c r="Y143" s="155"/>
      <c r="Z143" s="155"/>
      <c r="AA143" s="160"/>
      <c r="AT143" s="161" t="s">
        <v>371</v>
      </c>
      <c r="AU143" s="161" t="s">
        <v>130</v>
      </c>
      <c r="AV143" s="10" t="s">
        <v>130</v>
      </c>
      <c r="AW143" s="10" t="s">
        <v>30</v>
      </c>
      <c r="AX143" s="10" t="s">
        <v>72</v>
      </c>
      <c r="AY143" s="161" t="s">
        <v>164</v>
      </c>
    </row>
    <row r="144" spans="2:65" s="10" customFormat="1" ht="25.5" customHeight="1">
      <c r="B144" s="154"/>
      <c r="C144" s="155"/>
      <c r="D144" s="155"/>
      <c r="E144" s="156" t="s">
        <v>5</v>
      </c>
      <c r="F144" s="253" t="s">
        <v>1167</v>
      </c>
      <c r="G144" s="254"/>
      <c r="H144" s="254"/>
      <c r="I144" s="254"/>
      <c r="J144" s="155"/>
      <c r="K144" s="157">
        <v>8.4</v>
      </c>
      <c r="L144" s="155"/>
      <c r="M144" s="155"/>
      <c r="N144" s="155"/>
      <c r="O144" s="155"/>
      <c r="P144" s="155"/>
      <c r="Q144" s="155"/>
      <c r="R144" s="158"/>
      <c r="T144" s="159"/>
      <c r="U144" s="155"/>
      <c r="V144" s="155"/>
      <c r="W144" s="155"/>
      <c r="X144" s="155"/>
      <c r="Y144" s="155"/>
      <c r="Z144" s="155"/>
      <c r="AA144" s="160"/>
      <c r="AT144" s="161" t="s">
        <v>371</v>
      </c>
      <c r="AU144" s="161" t="s">
        <v>130</v>
      </c>
      <c r="AV144" s="10" t="s">
        <v>130</v>
      </c>
      <c r="AW144" s="10" t="s">
        <v>30</v>
      </c>
      <c r="AX144" s="10" t="s">
        <v>72</v>
      </c>
      <c r="AY144" s="161" t="s">
        <v>164</v>
      </c>
    </row>
    <row r="145" spans="2:65" s="10" customFormat="1" ht="25.5" customHeight="1">
      <c r="B145" s="154"/>
      <c r="C145" s="155"/>
      <c r="D145" s="155"/>
      <c r="E145" s="156" t="s">
        <v>5</v>
      </c>
      <c r="F145" s="253" t="s">
        <v>1168</v>
      </c>
      <c r="G145" s="254"/>
      <c r="H145" s="254"/>
      <c r="I145" s="254"/>
      <c r="J145" s="155"/>
      <c r="K145" s="157">
        <v>3.1920000000000002</v>
      </c>
      <c r="L145" s="155"/>
      <c r="M145" s="155"/>
      <c r="N145" s="155"/>
      <c r="O145" s="155"/>
      <c r="P145" s="155"/>
      <c r="Q145" s="155"/>
      <c r="R145" s="158"/>
      <c r="T145" s="159"/>
      <c r="U145" s="155"/>
      <c r="V145" s="155"/>
      <c r="W145" s="155"/>
      <c r="X145" s="155"/>
      <c r="Y145" s="155"/>
      <c r="Z145" s="155"/>
      <c r="AA145" s="160"/>
      <c r="AT145" s="161" t="s">
        <v>371</v>
      </c>
      <c r="AU145" s="161" t="s">
        <v>130</v>
      </c>
      <c r="AV145" s="10" t="s">
        <v>130</v>
      </c>
      <c r="AW145" s="10" t="s">
        <v>30</v>
      </c>
      <c r="AX145" s="10" t="s">
        <v>72</v>
      </c>
      <c r="AY145" s="161" t="s">
        <v>164</v>
      </c>
    </row>
    <row r="146" spans="2:65" s="11" customFormat="1" ht="16.5" customHeight="1">
      <c r="B146" s="162"/>
      <c r="C146" s="163"/>
      <c r="D146" s="163"/>
      <c r="E146" s="164" t="s">
        <v>5</v>
      </c>
      <c r="F146" s="255" t="s">
        <v>375</v>
      </c>
      <c r="G146" s="256"/>
      <c r="H146" s="256"/>
      <c r="I146" s="256"/>
      <c r="J146" s="163"/>
      <c r="K146" s="165">
        <v>78.287999999999997</v>
      </c>
      <c r="L146" s="163"/>
      <c r="M146" s="163"/>
      <c r="N146" s="163"/>
      <c r="O146" s="163"/>
      <c r="P146" s="163"/>
      <c r="Q146" s="163"/>
      <c r="R146" s="166"/>
      <c r="T146" s="167"/>
      <c r="U146" s="163"/>
      <c r="V146" s="163"/>
      <c r="W146" s="163"/>
      <c r="X146" s="163"/>
      <c r="Y146" s="163"/>
      <c r="Z146" s="163"/>
      <c r="AA146" s="168"/>
      <c r="AT146" s="169" t="s">
        <v>371</v>
      </c>
      <c r="AU146" s="169" t="s">
        <v>130</v>
      </c>
      <c r="AV146" s="11" t="s">
        <v>163</v>
      </c>
      <c r="AW146" s="11" t="s">
        <v>30</v>
      </c>
      <c r="AX146" s="11" t="s">
        <v>80</v>
      </c>
      <c r="AY146" s="169" t="s">
        <v>164</v>
      </c>
    </row>
    <row r="147" spans="2:65" s="1" customFormat="1" ht="25.5" customHeight="1">
      <c r="B147" s="140"/>
      <c r="C147" s="141" t="s">
        <v>163</v>
      </c>
      <c r="D147" s="141" t="s">
        <v>165</v>
      </c>
      <c r="E147" s="142" t="s">
        <v>808</v>
      </c>
      <c r="F147" s="224" t="s">
        <v>809</v>
      </c>
      <c r="G147" s="224"/>
      <c r="H147" s="224"/>
      <c r="I147" s="224"/>
      <c r="J147" s="143" t="s">
        <v>417</v>
      </c>
      <c r="K147" s="144">
        <v>106.54</v>
      </c>
      <c r="L147" s="225">
        <v>0</v>
      </c>
      <c r="M147" s="225"/>
      <c r="N147" s="225">
        <f>ROUND(L147*K147,2)</f>
        <v>0</v>
      </c>
      <c r="O147" s="225"/>
      <c r="P147" s="225"/>
      <c r="Q147" s="225"/>
      <c r="R147" s="145"/>
      <c r="T147" s="146" t="s">
        <v>5</v>
      </c>
      <c r="U147" s="43" t="s">
        <v>37</v>
      </c>
      <c r="V147" s="147">
        <v>4.3999999999999997E-2</v>
      </c>
      <c r="W147" s="147">
        <f>V147*K147</f>
        <v>4.6877599999999999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1" t="s">
        <v>163</v>
      </c>
      <c r="AT147" s="21" t="s">
        <v>165</v>
      </c>
      <c r="AU147" s="21" t="s">
        <v>130</v>
      </c>
      <c r="AY147" s="21" t="s">
        <v>164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1" t="s">
        <v>80</v>
      </c>
      <c r="BK147" s="149">
        <f>ROUND(L147*K147,2)</f>
        <v>0</v>
      </c>
      <c r="BL147" s="21" t="s">
        <v>163</v>
      </c>
      <c r="BM147" s="21" t="s">
        <v>1172</v>
      </c>
    </row>
    <row r="148" spans="2:65" s="12" customFormat="1" ht="16.5" customHeight="1">
      <c r="B148" s="174"/>
      <c r="C148" s="175"/>
      <c r="D148" s="175"/>
      <c r="E148" s="176" t="s">
        <v>5</v>
      </c>
      <c r="F148" s="259" t="s">
        <v>1066</v>
      </c>
      <c r="G148" s="260"/>
      <c r="H148" s="260"/>
      <c r="I148" s="260"/>
      <c r="J148" s="175"/>
      <c r="K148" s="176" t="s">
        <v>5</v>
      </c>
      <c r="L148" s="175"/>
      <c r="M148" s="175"/>
      <c r="N148" s="175"/>
      <c r="O148" s="175"/>
      <c r="P148" s="175"/>
      <c r="Q148" s="175"/>
      <c r="R148" s="177"/>
      <c r="T148" s="178"/>
      <c r="U148" s="175"/>
      <c r="V148" s="175"/>
      <c r="W148" s="175"/>
      <c r="X148" s="175"/>
      <c r="Y148" s="175"/>
      <c r="Z148" s="175"/>
      <c r="AA148" s="179"/>
      <c r="AT148" s="180" t="s">
        <v>371</v>
      </c>
      <c r="AU148" s="180" t="s">
        <v>130</v>
      </c>
      <c r="AV148" s="12" t="s">
        <v>80</v>
      </c>
      <c r="AW148" s="12" t="s">
        <v>30</v>
      </c>
      <c r="AX148" s="12" t="s">
        <v>72</v>
      </c>
      <c r="AY148" s="180" t="s">
        <v>164</v>
      </c>
    </row>
    <row r="149" spans="2:65" s="10" customFormat="1" ht="25.5" customHeight="1">
      <c r="B149" s="154"/>
      <c r="C149" s="155"/>
      <c r="D149" s="155"/>
      <c r="E149" s="156" t="s">
        <v>5</v>
      </c>
      <c r="F149" s="253" t="s">
        <v>1162</v>
      </c>
      <c r="G149" s="254"/>
      <c r="H149" s="254"/>
      <c r="I149" s="254"/>
      <c r="J149" s="155"/>
      <c r="K149" s="157">
        <v>26.852</v>
      </c>
      <c r="L149" s="155"/>
      <c r="M149" s="155"/>
      <c r="N149" s="155"/>
      <c r="O149" s="155"/>
      <c r="P149" s="155"/>
      <c r="Q149" s="155"/>
      <c r="R149" s="158"/>
      <c r="T149" s="159"/>
      <c r="U149" s="155"/>
      <c r="V149" s="155"/>
      <c r="W149" s="155"/>
      <c r="X149" s="155"/>
      <c r="Y149" s="155"/>
      <c r="Z149" s="155"/>
      <c r="AA149" s="160"/>
      <c r="AT149" s="161" t="s">
        <v>371</v>
      </c>
      <c r="AU149" s="161" t="s">
        <v>130</v>
      </c>
      <c r="AV149" s="10" t="s">
        <v>130</v>
      </c>
      <c r="AW149" s="10" t="s">
        <v>30</v>
      </c>
      <c r="AX149" s="10" t="s">
        <v>72</v>
      </c>
      <c r="AY149" s="161" t="s">
        <v>164</v>
      </c>
    </row>
    <row r="150" spans="2:65" s="10" customFormat="1" ht="25.5" customHeight="1">
      <c r="B150" s="154"/>
      <c r="C150" s="155"/>
      <c r="D150" s="155"/>
      <c r="E150" s="156" t="s">
        <v>5</v>
      </c>
      <c r="F150" s="253" t="s">
        <v>1163</v>
      </c>
      <c r="G150" s="254"/>
      <c r="H150" s="254"/>
      <c r="I150" s="254"/>
      <c r="J150" s="155"/>
      <c r="K150" s="157">
        <v>16.8</v>
      </c>
      <c r="L150" s="155"/>
      <c r="M150" s="155"/>
      <c r="N150" s="155"/>
      <c r="O150" s="155"/>
      <c r="P150" s="155"/>
      <c r="Q150" s="155"/>
      <c r="R150" s="158"/>
      <c r="T150" s="159"/>
      <c r="U150" s="155"/>
      <c r="V150" s="155"/>
      <c r="W150" s="155"/>
      <c r="X150" s="155"/>
      <c r="Y150" s="155"/>
      <c r="Z150" s="155"/>
      <c r="AA150" s="160"/>
      <c r="AT150" s="161" t="s">
        <v>371</v>
      </c>
      <c r="AU150" s="161" t="s">
        <v>130</v>
      </c>
      <c r="AV150" s="10" t="s">
        <v>130</v>
      </c>
      <c r="AW150" s="10" t="s">
        <v>30</v>
      </c>
      <c r="AX150" s="10" t="s">
        <v>72</v>
      </c>
      <c r="AY150" s="161" t="s">
        <v>164</v>
      </c>
    </row>
    <row r="151" spans="2:65" s="10" customFormat="1" ht="25.5" customHeight="1">
      <c r="B151" s="154"/>
      <c r="C151" s="155"/>
      <c r="D151" s="155"/>
      <c r="E151" s="156" t="s">
        <v>5</v>
      </c>
      <c r="F151" s="253" t="s">
        <v>1164</v>
      </c>
      <c r="G151" s="254"/>
      <c r="H151" s="254"/>
      <c r="I151" s="254"/>
      <c r="J151" s="155"/>
      <c r="K151" s="157">
        <v>9.6180000000000003</v>
      </c>
      <c r="L151" s="155"/>
      <c r="M151" s="155"/>
      <c r="N151" s="155"/>
      <c r="O151" s="155"/>
      <c r="P151" s="155"/>
      <c r="Q151" s="155"/>
      <c r="R151" s="158"/>
      <c r="T151" s="159"/>
      <c r="U151" s="155"/>
      <c r="V151" s="155"/>
      <c r="W151" s="155"/>
      <c r="X151" s="155"/>
      <c r="Y151" s="155"/>
      <c r="Z151" s="155"/>
      <c r="AA151" s="160"/>
      <c r="AT151" s="161" t="s">
        <v>371</v>
      </c>
      <c r="AU151" s="161" t="s">
        <v>130</v>
      </c>
      <c r="AV151" s="10" t="s">
        <v>130</v>
      </c>
      <c r="AW151" s="10" t="s">
        <v>30</v>
      </c>
      <c r="AX151" s="10" t="s">
        <v>72</v>
      </c>
      <c r="AY151" s="161" t="s">
        <v>164</v>
      </c>
    </row>
    <row r="152" spans="2:65" s="12" customFormat="1" ht="16.5" customHeight="1">
      <c r="B152" s="174"/>
      <c r="C152" s="175"/>
      <c r="D152" s="175"/>
      <c r="E152" s="176" t="s">
        <v>5</v>
      </c>
      <c r="F152" s="261" t="s">
        <v>1067</v>
      </c>
      <c r="G152" s="262"/>
      <c r="H152" s="262"/>
      <c r="I152" s="262"/>
      <c r="J152" s="175"/>
      <c r="K152" s="176" t="s">
        <v>5</v>
      </c>
      <c r="L152" s="175"/>
      <c r="M152" s="175"/>
      <c r="N152" s="175"/>
      <c r="O152" s="175"/>
      <c r="P152" s="175"/>
      <c r="Q152" s="175"/>
      <c r="R152" s="177"/>
      <c r="T152" s="178"/>
      <c r="U152" s="175"/>
      <c r="V152" s="175"/>
      <c r="W152" s="175"/>
      <c r="X152" s="175"/>
      <c r="Y152" s="175"/>
      <c r="Z152" s="175"/>
      <c r="AA152" s="179"/>
      <c r="AT152" s="180" t="s">
        <v>371</v>
      </c>
      <c r="AU152" s="180" t="s">
        <v>130</v>
      </c>
      <c r="AV152" s="12" t="s">
        <v>80</v>
      </c>
      <c r="AW152" s="12" t="s">
        <v>30</v>
      </c>
      <c r="AX152" s="12" t="s">
        <v>72</v>
      </c>
      <c r="AY152" s="180" t="s">
        <v>164</v>
      </c>
    </row>
    <row r="153" spans="2:65" s="10" customFormat="1" ht="25.5" customHeight="1">
      <c r="B153" s="154"/>
      <c r="C153" s="155"/>
      <c r="D153" s="155"/>
      <c r="E153" s="156" t="s">
        <v>5</v>
      </c>
      <c r="F153" s="253" t="s">
        <v>1162</v>
      </c>
      <c r="G153" s="254"/>
      <c r="H153" s="254"/>
      <c r="I153" s="254"/>
      <c r="J153" s="155"/>
      <c r="K153" s="157">
        <v>26.852</v>
      </c>
      <c r="L153" s="155"/>
      <c r="M153" s="155"/>
      <c r="N153" s="155"/>
      <c r="O153" s="155"/>
      <c r="P153" s="155"/>
      <c r="Q153" s="155"/>
      <c r="R153" s="158"/>
      <c r="T153" s="159"/>
      <c r="U153" s="155"/>
      <c r="V153" s="155"/>
      <c r="W153" s="155"/>
      <c r="X153" s="155"/>
      <c r="Y153" s="155"/>
      <c r="Z153" s="155"/>
      <c r="AA153" s="160"/>
      <c r="AT153" s="161" t="s">
        <v>371</v>
      </c>
      <c r="AU153" s="161" t="s">
        <v>130</v>
      </c>
      <c r="AV153" s="10" t="s">
        <v>130</v>
      </c>
      <c r="AW153" s="10" t="s">
        <v>30</v>
      </c>
      <c r="AX153" s="10" t="s">
        <v>72</v>
      </c>
      <c r="AY153" s="161" t="s">
        <v>164</v>
      </c>
    </row>
    <row r="154" spans="2:65" s="10" customFormat="1" ht="25.5" customHeight="1">
      <c r="B154" s="154"/>
      <c r="C154" s="155"/>
      <c r="D154" s="155"/>
      <c r="E154" s="156" t="s">
        <v>5</v>
      </c>
      <c r="F154" s="253" t="s">
        <v>1163</v>
      </c>
      <c r="G154" s="254"/>
      <c r="H154" s="254"/>
      <c r="I154" s="254"/>
      <c r="J154" s="155"/>
      <c r="K154" s="157">
        <v>16.8</v>
      </c>
      <c r="L154" s="155"/>
      <c r="M154" s="155"/>
      <c r="N154" s="155"/>
      <c r="O154" s="155"/>
      <c r="P154" s="155"/>
      <c r="Q154" s="155"/>
      <c r="R154" s="158"/>
      <c r="T154" s="159"/>
      <c r="U154" s="155"/>
      <c r="V154" s="155"/>
      <c r="W154" s="155"/>
      <c r="X154" s="155"/>
      <c r="Y154" s="155"/>
      <c r="Z154" s="155"/>
      <c r="AA154" s="160"/>
      <c r="AT154" s="161" t="s">
        <v>371</v>
      </c>
      <c r="AU154" s="161" t="s">
        <v>130</v>
      </c>
      <c r="AV154" s="10" t="s">
        <v>130</v>
      </c>
      <c r="AW154" s="10" t="s">
        <v>30</v>
      </c>
      <c r="AX154" s="10" t="s">
        <v>72</v>
      </c>
      <c r="AY154" s="161" t="s">
        <v>164</v>
      </c>
    </row>
    <row r="155" spans="2:65" s="10" customFormat="1" ht="25.5" customHeight="1">
      <c r="B155" s="154"/>
      <c r="C155" s="155"/>
      <c r="D155" s="155"/>
      <c r="E155" s="156" t="s">
        <v>5</v>
      </c>
      <c r="F155" s="253" t="s">
        <v>1164</v>
      </c>
      <c r="G155" s="254"/>
      <c r="H155" s="254"/>
      <c r="I155" s="254"/>
      <c r="J155" s="155"/>
      <c r="K155" s="157">
        <v>9.6180000000000003</v>
      </c>
      <c r="L155" s="155"/>
      <c r="M155" s="155"/>
      <c r="N155" s="155"/>
      <c r="O155" s="155"/>
      <c r="P155" s="155"/>
      <c r="Q155" s="155"/>
      <c r="R155" s="158"/>
      <c r="T155" s="159"/>
      <c r="U155" s="155"/>
      <c r="V155" s="155"/>
      <c r="W155" s="155"/>
      <c r="X155" s="155"/>
      <c r="Y155" s="155"/>
      <c r="Z155" s="155"/>
      <c r="AA155" s="160"/>
      <c r="AT155" s="161" t="s">
        <v>371</v>
      </c>
      <c r="AU155" s="161" t="s">
        <v>130</v>
      </c>
      <c r="AV155" s="10" t="s">
        <v>130</v>
      </c>
      <c r="AW155" s="10" t="s">
        <v>30</v>
      </c>
      <c r="AX155" s="10" t="s">
        <v>72</v>
      </c>
      <c r="AY155" s="161" t="s">
        <v>164</v>
      </c>
    </row>
    <row r="156" spans="2:65" s="11" customFormat="1" ht="16.5" customHeight="1">
      <c r="B156" s="162"/>
      <c r="C156" s="163"/>
      <c r="D156" s="163"/>
      <c r="E156" s="164" t="s">
        <v>5</v>
      </c>
      <c r="F156" s="255" t="s">
        <v>375</v>
      </c>
      <c r="G156" s="256"/>
      <c r="H156" s="256"/>
      <c r="I156" s="256"/>
      <c r="J156" s="163"/>
      <c r="K156" s="165">
        <v>106.54</v>
      </c>
      <c r="L156" s="163"/>
      <c r="M156" s="163"/>
      <c r="N156" s="163"/>
      <c r="O156" s="163"/>
      <c r="P156" s="163"/>
      <c r="Q156" s="163"/>
      <c r="R156" s="166"/>
      <c r="T156" s="167"/>
      <c r="U156" s="163"/>
      <c r="V156" s="163"/>
      <c r="W156" s="163"/>
      <c r="X156" s="163"/>
      <c r="Y156" s="163"/>
      <c r="Z156" s="163"/>
      <c r="AA156" s="168"/>
      <c r="AT156" s="169" t="s">
        <v>371</v>
      </c>
      <c r="AU156" s="169" t="s">
        <v>130</v>
      </c>
      <c r="AV156" s="11" t="s">
        <v>163</v>
      </c>
      <c r="AW156" s="11" t="s">
        <v>30</v>
      </c>
      <c r="AX156" s="11" t="s">
        <v>80</v>
      </c>
      <c r="AY156" s="169" t="s">
        <v>164</v>
      </c>
    </row>
    <row r="157" spans="2:65" s="1" customFormat="1" ht="25.5" customHeight="1">
      <c r="B157" s="140"/>
      <c r="C157" s="141" t="s">
        <v>181</v>
      </c>
      <c r="D157" s="141" t="s">
        <v>165</v>
      </c>
      <c r="E157" s="142" t="s">
        <v>1068</v>
      </c>
      <c r="F157" s="224" t="s">
        <v>1069</v>
      </c>
      <c r="G157" s="224"/>
      <c r="H157" s="224"/>
      <c r="I157" s="224"/>
      <c r="J157" s="143" t="s">
        <v>417</v>
      </c>
      <c r="K157" s="144">
        <v>26.602</v>
      </c>
      <c r="L157" s="225">
        <v>0</v>
      </c>
      <c r="M157" s="225"/>
      <c r="N157" s="225">
        <f>ROUND(L157*K157,2)</f>
        <v>0</v>
      </c>
      <c r="O157" s="225"/>
      <c r="P157" s="225"/>
      <c r="Q157" s="225"/>
      <c r="R157" s="145"/>
      <c r="T157" s="146" t="s">
        <v>5</v>
      </c>
      <c r="U157" s="43" t="s">
        <v>37</v>
      </c>
      <c r="V157" s="147">
        <v>4.5999999999999999E-2</v>
      </c>
      <c r="W157" s="147">
        <f>V157*K157</f>
        <v>1.223692</v>
      </c>
      <c r="X157" s="147">
        <v>0</v>
      </c>
      <c r="Y157" s="147">
        <f>X157*K157</f>
        <v>0</v>
      </c>
      <c r="Z157" s="147">
        <v>0</v>
      </c>
      <c r="AA157" s="148">
        <f>Z157*K157</f>
        <v>0</v>
      </c>
      <c r="AR157" s="21" t="s">
        <v>163</v>
      </c>
      <c r="AT157" s="21" t="s">
        <v>165</v>
      </c>
      <c r="AU157" s="21" t="s">
        <v>130</v>
      </c>
      <c r="AY157" s="21" t="s">
        <v>164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1" t="s">
        <v>80</v>
      </c>
      <c r="BK157" s="149">
        <f>ROUND(L157*K157,2)</f>
        <v>0</v>
      </c>
      <c r="BL157" s="21" t="s">
        <v>163</v>
      </c>
      <c r="BM157" s="21" t="s">
        <v>1173</v>
      </c>
    </row>
    <row r="158" spans="2:65" s="10" customFormat="1" ht="25.5" customHeight="1">
      <c r="B158" s="154"/>
      <c r="C158" s="155"/>
      <c r="D158" s="155"/>
      <c r="E158" s="156" t="s">
        <v>5</v>
      </c>
      <c r="F158" s="257" t="s">
        <v>1166</v>
      </c>
      <c r="G158" s="258"/>
      <c r="H158" s="258"/>
      <c r="I158" s="258"/>
      <c r="J158" s="155"/>
      <c r="K158" s="157">
        <v>13.426</v>
      </c>
      <c r="L158" s="155"/>
      <c r="M158" s="155"/>
      <c r="N158" s="155"/>
      <c r="O158" s="155"/>
      <c r="P158" s="155"/>
      <c r="Q158" s="155"/>
      <c r="R158" s="158"/>
      <c r="T158" s="159"/>
      <c r="U158" s="155"/>
      <c r="V158" s="155"/>
      <c r="W158" s="155"/>
      <c r="X158" s="155"/>
      <c r="Y158" s="155"/>
      <c r="Z158" s="155"/>
      <c r="AA158" s="160"/>
      <c r="AT158" s="161" t="s">
        <v>371</v>
      </c>
      <c r="AU158" s="161" t="s">
        <v>130</v>
      </c>
      <c r="AV158" s="10" t="s">
        <v>130</v>
      </c>
      <c r="AW158" s="10" t="s">
        <v>30</v>
      </c>
      <c r="AX158" s="10" t="s">
        <v>72</v>
      </c>
      <c r="AY158" s="161" t="s">
        <v>164</v>
      </c>
    </row>
    <row r="159" spans="2:65" s="10" customFormat="1" ht="25.5" customHeight="1">
      <c r="B159" s="154"/>
      <c r="C159" s="155"/>
      <c r="D159" s="155"/>
      <c r="E159" s="156" t="s">
        <v>5</v>
      </c>
      <c r="F159" s="253" t="s">
        <v>1167</v>
      </c>
      <c r="G159" s="254"/>
      <c r="H159" s="254"/>
      <c r="I159" s="254"/>
      <c r="J159" s="155"/>
      <c r="K159" s="157">
        <v>8.4</v>
      </c>
      <c r="L159" s="155"/>
      <c r="M159" s="155"/>
      <c r="N159" s="155"/>
      <c r="O159" s="155"/>
      <c r="P159" s="155"/>
      <c r="Q159" s="155"/>
      <c r="R159" s="158"/>
      <c r="T159" s="159"/>
      <c r="U159" s="155"/>
      <c r="V159" s="155"/>
      <c r="W159" s="155"/>
      <c r="X159" s="155"/>
      <c r="Y159" s="155"/>
      <c r="Z159" s="155"/>
      <c r="AA159" s="160"/>
      <c r="AT159" s="161" t="s">
        <v>371</v>
      </c>
      <c r="AU159" s="161" t="s">
        <v>130</v>
      </c>
      <c r="AV159" s="10" t="s">
        <v>130</v>
      </c>
      <c r="AW159" s="10" t="s">
        <v>30</v>
      </c>
      <c r="AX159" s="10" t="s">
        <v>72</v>
      </c>
      <c r="AY159" s="161" t="s">
        <v>164</v>
      </c>
    </row>
    <row r="160" spans="2:65" s="10" customFormat="1" ht="25.5" customHeight="1">
      <c r="B160" s="154"/>
      <c r="C160" s="155"/>
      <c r="D160" s="155"/>
      <c r="E160" s="156" t="s">
        <v>5</v>
      </c>
      <c r="F160" s="253" t="s">
        <v>1168</v>
      </c>
      <c r="G160" s="254"/>
      <c r="H160" s="254"/>
      <c r="I160" s="254"/>
      <c r="J160" s="155"/>
      <c r="K160" s="157">
        <v>3.1920000000000002</v>
      </c>
      <c r="L160" s="155"/>
      <c r="M160" s="155"/>
      <c r="N160" s="155"/>
      <c r="O160" s="155"/>
      <c r="P160" s="155"/>
      <c r="Q160" s="155"/>
      <c r="R160" s="158"/>
      <c r="T160" s="159"/>
      <c r="U160" s="155"/>
      <c r="V160" s="155"/>
      <c r="W160" s="155"/>
      <c r="X160" s="155"/>
      <c r="Y160" s="155"/>
      <c r="Z160" s="155"/>
      <c r="AA160" s="160"/>
      <c r="AT160" s="161" t="s">
        <v>371</v>
      </c>
      <c r="AU160" s="161" t="s">
        <v>130</v>
      </c>
      <c r="AV160" s="10" t="s">
        <v>130</v>
      </c>
      <c r="AW160" s="10" t="s">
        <v>30</v>
      </c>
      <c r="AX160" s="10" t="s">
        <v>72</v>
      </c>
      <c r="AY160" s="161" t="s">
        <v>164</v>
      </c>
    </row>
    <row r="161" spans="2:65" s="10" customFormat="1" ht="25.5" customHeight="1">
      <c r="B161" s="154"/>
      <c r="C161" s="155"/>
      <c r="D161" s="155"/>
      <c r="E161" s="156" t="s">
        <v>5</v>
      </c>
      <c r="F161" s="253" t="s">
        <v>1157</v>
      </c>
      <c r="G161" s="254"/>
      <c r="H161" s="254"/>
      <c r="I161" s="254"/>
      <c r="J161" s="155"/>
      <c r="K161" s="157">
        <v>1.5840000000000001</v>
      </c>
      <c r="L161" s="155"/>
      <c r="M161" s="155"/>
      <c r="N161" s="155"/>
      <c r="O161" s="155"/>
      <c r="P161" s="155"/>
      <c r="Q161" s="155"/>
      <c r="R161" s="158"/>
      <c r="T161" s="159"/>
      <c r="U161" s="155"/>
      <c r="V161" s="155"/>
      <c r="W161" s="155"/>
      <c r="X161" s="155"/>
      <c r="Y161" s="155"/>
      <c r="Z161" s="155"/>
      <c r="AA161" s="160"/>
      <c r="AT161" s="161" t="s">
        <v>371</v>
      </c>
      <c r="AU161" s="161" t="s">
        <v>130</v>
      </c>
      <c r="AV161" s="10" t="s">
        <v>130</v>
      </c>
      <c r="AW161" s="10" t="s">
        <v>30</v>
      </c>
      <c r="AX161" s="10" t="s">
        <v>72</v>
      </c>
      <c r="AY161" s="161" t="s">
        <v>164</v>
      </c>
    </row>
    <row r="162" spans="2:65" s="11" customFormat="1" ht="16.5" customHeight="1">
      <c r="B162" s="162"/>
      <c r="C162" s="163"/>
      <c r="D162" s="163"/>
      <c r="E162" s="164" t="s">
        <v>5</v>
      </c>
      <c r="F162" s="255" t="s">
        <v>375</v>
      </c>
      <c r="G162" s="256"/>
      <c r="H162" s="256"/>
      <c r="I162" s="256"/>
      <c r="J162" s="163"/>
      <c r="K162" s="165">
        <v>26.602</v>
      </c>
      <c r="L162" s="163"/>
      <c r="M162" s="163"/>
      <c r="N162" s="163"/>
      <c r="O162" s="163"/>
      <c r="P162" s="163"/>
      <c r="Q162" s="163"/>
      <c r="R162" s="166"/>
      <c r="T162" s="167"/>
      <c r="U162" s="163"/>
      <c r="V162" s="163"/>
      <c r="W162" s="163"/>
      <c r="X162" s="163"/>
      <c r="Y162" s="163"/>
      <c r="Z162" s="163"/>
      <c r="AA162" s="168"/>
      <c r="AT162" s="169" t="s">
        <v>371</v>
      </c>
      <c r="AU162" s="169" t="s">
        <v>130</v>
      </c>
      <c r="AV162" s="11" t="s">
        <v>163</v>
      </c>
      <c r="AW162" s="11" t="s">
        <v>30</v>
      </c>
      <c r="AX162" s="11" t="s">
        <v>80</v>
      </c>
      <c r="AY162" s="169" t="s">
        <v>164</v>
      </c>
    </row>
    <row r="163" spans="2:65" s="1" customFormat="1" ht="38.25" customHeight="1">
      <c r="B163" s="140"/>
      <c r="C163" s="141" t="s">
        <v>721</v>
      </c>
      <c r="D163" s="141" t="s">
        <v>165</v>
      </c>
      <c r="E163" s="142" t="s">
        <v>1071</v>
      </c>
      <c r="F163" s="224" t="s">
        <v>1072</v>
      </c>
      <c r="G163" s="224"/>
      <c r="H163" s="224"/>
      <c r="I163" s="224"/>
      <c r="J163" s="143" t="s">
        <v>417</v>
      </c>
      <c r="K163" s="144">
        <v>476.92599999999999</v>
      </c>
      <c r="L163" s="225">
        <v>0</v>
      </c>
      <c r="M163" s="225"/>
      <c r="N163" s="225">
        <f>ROUND(L163*K163,2)</f>
        <v>0</v>
      </c>
      <c r="O163" s="225"/>
      <c r="P163" s="225"/>
      <c r="Q163" s="225"/>
      <c r="R163" s="145"/>
      <c r="T163" s="146" t="s">
        <v>5</v>
      </c>
      <c r="U163" s="43" t="s">
        <v>37</v>
      </c>
      <c r="V163" s="147">
        <v>4.0000000000000001E-3</v>
      </c>
      <c r="W163" s="147">
        <f>V163*K163</f>
        <v>1.9077040000000001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1" t="s">
        <v>163</v>
      </c>
      <c r="AT163" s="21" t="s">
        <v>165</v>
      </c>
      <c r="AU163" s="21" t="s">
        <v>130</v>
      </c>
      <c r="AY163" s="21" t="s">
        <v>164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1" t="s">
        <v>80</v>
      </c>
      <c r="BK163" s="149">
        <f>ROUND(L163*K163,2)</f>
        <v>0</v>
      </c>
      <c r="BL163" s="21" t="s">
        <v>163</v>
      </c>
      <c r="BM163" s="21" t="s">
        <v>1174</v>
      </c>
    </row>
    <row r="164" spans="2:65" s="10" customFormat="1" ht="25.5" customHeight="1">
      <c r="B164" s="154"/>
      <c r="C164" s="155"/>
      <c r="D164" s="155"/>
      <c r="E164" s="156" t="s">
        <v>5</v>
      </c>
      <c r="F164" s="257" t="s">
        <v>1175</v>
      </c>
      <c r="G164" s="258"/>
      <c r="H164" s="258"/>
      <c r="I164" s="258"/>
      <c r="J164" s="155"/>
      <c r="K164" s="157">
        <v>255.09399999999999</v>
      </c>
      <c r="L164" s="155"/>
      <c r="M164" s="155"/>
      <c r="N164" s="155"/>
      <c r="O164" s="155"/>
      <c r="P164" s="155"/>
      <c r="Q164" s="155"/>
      <c r="R164" s="158"/>
      <c r="T164" s="159"/>
      <c r="U164" s="155"/>
      <c r="V164" s="155"/>
      <c r="W164" s="155"/>
      <c r="X164" s="155"/>
      <c r="Y164" s="155"/>
      <c r="Z164" s="155"/>
      <c r="AA164" s="160"/>
      <c r="AT164" s="161" t="s">
        <v>371</v>
      </c>
      <c r="AU164" s="161" t="s">
        <v>130</v>
      </c>
      <c r="AV164" s="10" t="s">
        <v>130</v>
      </c>
      <c r="AW164" s="10" t="s">
        <v>30</v>
      </c>
      <c r="AX164" s="10" t="s">
        <v>72</v>
      </c>
      <c r="AY164" s="161" t="s">
        <v>164</v>
      </c>
    </row>
    <row r="165" spans="2:65" s="10" customFormat="1" ht="25.5" customHeight="1">
      <c r="B165" s="154"/>
      <c r="C165" s="155"/>
      <c r="D165" s="155"/>
      <c r="E165" s="156" t="s">
        <v>5</v>
      </c>
      <c r="F165" s="253" t="s">
        <v>1176</v>
      </c>
      <c r="G165" s="254"/>
      <c r="H165" s="254"/>
      <c r="I165" s="254"/>
      <c r="J165" s="155"/>
      <c r="K165" s="157">
        <v>159.6</v>
      </c>
      <c r="L165" s="155"/>
      <c r="M165" s="155"/>
      <c r="N165" s="155"/>
      <c r="O165" s="155"/>
      <c r="P165" s="155"/>
      <c r="Q165" s="155"/>
      <c r="R165" s="158"/>
      <c r="T165" s="159"/>
      <c r="U165" s="155"/>
      <c r="V165" s="155"/>
      <c r="W165" s="155"/>
      <c r="X165" s="155"/>
      <c r="Y165" s="155"/>
      <c r="Z165" s="155"/>
      <c r="AA165" s="160"/>
      <c r="AT165" s="161" t="s">
        <v>371</v>
      </c>
      <c r="AU165" s="161" t="s">
        <v>130</v>
      </c>
      <c r="AV165" s="10" t="s">
        <v>130</v>
      </c>
      <c r="AW165" s="10" t="s">
        <v>30</v>
      </c>
      <c r="AX165" s="10" t="s">
        <v>72</v>
      </c>
      <c r="AY165" s="161" t="s">
        <v>164</v>
      </c>
    </row>
    <row r="166" spans="2:65" s="10" customFormat="1" ht="25.5" customHeight="1">
      <c r="B166" s="154"/>
      <c r="C166" s="155"/>
      <c r="D166" s="155"/>
      <c r="E166" s="156" t="s">
        <v>5</v>
      </c>
      <c r="F166" s="253" t="s">
        <v>1177</v>
      </c>
      <c r="G166" s="254"/>
      <c r="H166" s="254"/>
      <c r="I166" s="254"/>
      <c r="J166" s="155"/>
      <c r="K166" s="157">
        <v>60.648000000000003</v>
      </c>
      <c r="L166" s="155"/>
      <c r="M166" s="155"/>
      <c r="N166" s="155"/>
      <c r="O166" s="155"/>
      <c r="P166" s="155"/>
      <c r="Q166" s="155"/>
      <c r="R166" s="158"/>
      <c r="T166" s="159"/>
      <c r="U166" s="155"/>
      <c r="V166" s="155"/>
      <c r="W166" s="155"/>
      <c r="X166" s="155"/>
      <c r="Y166" s="155"/>
      <c r="Z166" s="155"/>
      <c r="AA166" s="160"/>
      <c r="AT166" s="161" t="s">
        <v>371</v>
      </c>
      <c r="AU166" s="161" t="s">
        <v>130</v>
      </c>
      <c r="AV166" s="10" t="s">
        <v>130</v>
      </c>
      <c r="AW166" s="10" t="s">
        <v>30</v>
      </c>
      <c r="AX166" s="10" t="s">
        <v>72</v>
      </c>
      <c r="AY166" s="161" t="s">
        <v>164</v>
      </c>
    </row>
    <row r="167" spans="2:65" s="10" customFormat="1" ht="25.5" customHeight="1">
      <c r="B167" s="154"/>
      <c r="C167" s="155"/>
      <c r="D167" s="155"/>
      <c r="E167" s="156" t="s">
        <v>5</v>
      </c>
      <c r="F167" s="253" t="s">
        <v>1157</v>
      </c>
      <c r="G167" s="254"/>
      <c r="H167" s="254"/>
      <c r="I167" s="254"/>
      <c r="J167" s="155"/>
      <c r="K167" s="157">
        <v>1.5840000000000001</v>
      </c>
      <c r="L167" s="155"/>
      <c r="M167" s="155"/>
      <c r="N167" s="155"/>
      <c r="O167" s="155"/>
      <c r="P167" s="155"/>
      <c r="Q167" s="155"/>
      <c r="R167" s="158"/>
      <c r="T167" s="159"/>
      <c r="U167" s="155"/>
      <c r="V167" s="155"/>
      <c r="W167" s="155"/>
      <c r="X167" s="155"/>
      <c r="Y167" s="155"/>
      <c r="Z167" s="155"/>
      <c r="AA167" s="160"/>
      <c r="AT167" s="161" t="s">
        <v>371</v>
      </c>
      <c r="AU167" s="161" t="s">
        <v>130</v>
      </c>
      <c r="AV167" s="10" t="s">
        <v>130</v>
      </c>
      <c r="AW167" s="10" t="s">
        <v>30</v>
      </c>
      <c r="AX167" s="10" t="s">
        <v>72</v>
      </c>
      <c r="AY167" s="161" t="s">
        <v>164</v>
      </c>
    </row>
    <row r="168" spans="2:65" s="11" customFormat="1" ht="16.5" customHeight="1">
      <c r="B168" s="162"/>
      <c r="C168" s="163"/>
      <c r="D168" s="163"/>
      <c r="E168" s="164" t="s">
        <v>5</v>
      </c>
      <c r="F168" s="255" t="s">
        <v>375</v>
      </c>
      <c r="G168" s="256"/>
      <c r="H168" s="256"/>
      <c r="I168" s="256"/>
      <c r="J168" s="163"/>
      <c r="K168" s="165">
        <v>476.92599999999999</v>
      </c>
      <c r="L168" s="163"/>
      <c r="M168" s="163"/>
      <c r="N168" s="163"/>
      <c r="O168" s="163"/>
      <c r="P168" s="163"/>
      <c r="Q168" s="163"/>
      <c r="R168" s="166"/>
      <c r="T168" s="167"/>
      <c r="U168" s="163"/>
      <c r="V168" s="163"/>
      <c r="W168" s="163"/>
      <c r="X168" s="163"/>
      <c r="Y168" s="163"/>
      <c r="Z168" s="163"/>
      <c r="AA168" s="168"/>
      <c r="AT168" s="169" t="s">
        <v>371</v>
      </c>
      <c r="AU168" s="169" t="s">
        <v>130</v>
      </c>
      <c r="AV168" s="11" t="s">
        <v>163</v>
      </c>
      <c r="AW168" s="11" t="s">
        <v>30</v>
      </c>
      <c r="AX168" s="11" t="s">
        <v>80</v>
      </c>
      <c r="AY168" s="169" t="s">
        <v>164</v>
      </c>
    </row>
    <row r="169" spans="2:65" s="1" customFormat="1" ht="25.5" customHeight="1">
      <c r="B169" s="140"/>
      <c r="C169" s="141" t="s">
        <v>177</v>
      </c>
      <c r="D169" s="141" t="s">
        <v>165</v>
      </c>
      <c r="E169" s="142" t="s">
        <v>819</v>
      </c>
      <c r="F169" s="224" t="s">
        <v>820</v>
      </c>
      <c r="G169" s="224"/>
      <c r="H169" s="224"/>
      <c r="I169" s="224"/>
      <c r="J169" s="143" t="s">
        <v>511</v>
      </c>
      <c r="K169" s="144">
        <v>50.036000000000001</v>
      </c>
      <c r="L169" s="225">
        <v>0</v>
      </c>
      <c r="M169" s="225"/>
      <c r="N169" s="225">
        <f>ROUND(L169*K169,2)</f>
        <v>0</v>
      </c>
      <c r="O169" s="225"/>
      <c r="P169" s="225"/>
      <c r="Q169" s="225"/>
      <c r="R169" s="145"/>
      <c r="T169" s="146" t="s">
        <v>5</v>
      </c>
      <c r="U169" s="43" t="s">
        <v>37</v>
      </c>
      <c r="V169" s="147">
        <v>0</v>
      </c>
      <c r="W169" s="147">
        <f>V169*K169</f>
        <v>0</v>
      </c>
      <c r="X169" s="147">
        <v>0</v>
      </c>
      <c r="Y169" s="147">
        <f>X169*K169</f>
        <v>0</v>
      </c>
      <c r="Z169" s="147">
        <v>0</v>
      </c>
      <c r="AA169" s="148">
        <f>Z169*K169</f>
        <v>0</v>
      </c>
      <c r="AR169" s="21" t="s">
        <v>163</v>
      </c>
      <c r="AT169" s="21" t="s">
        <v>165</v>
      </c>
      <c r="AU169" s="21" t="s">
        <v>130</v>
      </c>
      <c r="AY169" s="21" t="s">
        <v>164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1" t="s">
        <v>80</v>
      </c>
      <c r="BK169" s="149">
        <f>ROUND(L169*K169,2)</f>
        <v>0</v>
      </c>
      <c r="BL169" s="21" t="s">
        <v>163</v>
      </c>
      <c r="BM169" s="21" t="s">
        <v>1178</v>
      </c>
    </row>
    <row r="170" spans="2:65" s="10" customFormat="1" ht="25.5" customHeight="1">
      <c r="B170" s="154"/>
      <c r="C170" s="155"/>
      <c r="D170" s="155"/>
      <c r="E170" s="156" t="s">
        <v>5</v>
      </c>
      <c r="F170" s="257" t="s">
        <v>1179</v>
      </c>
      <c r="G170" s="258"/>
      <c r="H170" s="258"/>
      <c r="I170" s="258"/>
      <c r="J170" s="155"/>
      <c r="K170" s="157">
        <v>26.852</v>
      </c>
      <c r="L170" s="155"/>
      <c r="M170" s="155"/>
      <c r="N170" s="155"/>
      <c r="O170" s="155"/>
      <c r="P170" s="155"/>
      <c r="Q170" s="155"/>
      <c r="R170" s="158"/>
      <c r="T170" s="159"/>
      <c r="U170" s="155"/>
      <c r="V170" s="155"/>
      <c r="W170" s="155"/>
      <c r="X170" s="155"/>
      <c r="Y170" s="155"/>
      <c r="Z170" s="155"/>
      <c r="AA170" s="160"/>
      <c r="AT170" s="161" t="s">
        <v>371</v>
      </c>
      <c r="AU170" s="161" t="s">
        <v>130</v>
      </c>
      <c r="AV170" s="10" t="s">
        <v>130</v>
      </c>
      <c r="AW170" s="10" t="s">
        <v>30</v>
      </c>
      <c r="AX170" s="10" t="s">
        <v>72</v>
      </c>
      <c r="AY170" s="161" t="s">
        <v>164</v>
      </c>
    </row>
    <row r="171" spans="2:65" s="10" customFormat="1" ht="25.5" customHeight="1">
      <c r="B171" s="154"/>
      <c r="C171" s="155"/>
      <c r="D171" s="155"/>
      <c r="E171" s="156" t="s">
        <v>5</v>
      </c>
      <c r="F171" s="253" t="s">
        <v>1180</v>
      </c>
      <c r="G171" s="254"/>
      <c r="H171" s="254"/>
      <c r="I171" s="254"/>
      <c r="J171" s="155"/>
      <c r="K171" s="157">
        <v>16.8</v>
      </c>
      <c r="L171" s="155"/>
      <c r="M171" s="155"/>
      <c r="N171" s="155"/>
      <c r="O171" s="155"/>
      <c r="P171" s="155"/>
      <c r="Q171" s="155"/>
      <c r="R171" s="158"/>
      <c r="T171" s="159"/>
      <c r="U171" s="155"/>
      <c r="V171" s="155"/>
      <c r="W171" s="155"/>
      <c r="X171" s="155"/>
      <c r="Y171" s="155"/>
      <c r="Z171" s="155"/>
      <c r="AA171" s="160"/>
      <c r="AT171" s="161" t="s">
        <v>371</v>
      </c>
      <c r="AU171" s="161" t="s">
        <v>130</v>
      </c>
      <c r="AV171" s="10" t="s">
        <v>130</v>
      </c>
      <c r="AW171" s="10" t="s">
        <v>30</v>
      </c>
      <c r="AX171" s="10" t="s">
        <v>72</v>
      </c>
      <c r="AY171" s="161" t="s">
        <v>164</v>
      </c>
    </row>
    <row r="172" spans="2:65" s="10" customFormat="1" ht="25.5" customHeight="1">
      <c r="B172" s="154"/>
      <c r="C172" s="155"/>
      <c r="D172" s="155"/>
      <c r="E172" s="156" t="s">
        <v>5</v>
      </c>
      <c r="F172" s="253" t="s">
        <v>1181</v>
      </c>
      <c r="G172" s="254"/>
      <c r="H172" s="254"/>
      <c r="I172" s="254"/>
      <c r="J172" s="155"/>
      <c r="K172" s="157">
        <v>6.3840000000000003</v>
      </c>
      <c r="L172" s="155"/>
      <c r="M172" s="155"/>
      <c r="N172" s="155"/>
      <c r="O172" s="155"/>
      <c r="P172" s="155"/>
      <c r="Q172" s="155"/>
      <c r="R172" s="158"/>
      <c r="T172" s="159"/>
      <c r="U172" s="155"/>
      <c r="V172" s="155"/>
      <c r="W172" s="155"/>
      <c r="X172" s="155"/>
      <c r="Y172" s="155"/>
      <c r="Z172" s="155"/>
      <c r="AA172" s="160"/>
      <c r="AT172" s="161" t="s">
        <v>371</v>
      </c>
      <c r="AU172" s="161" t="s">
        <v>130</v>
      </c>
      <c r="AV172" s="10" t="s">
        <v>130</v>
      </c>
      <c r="AW172" s="10" t="s">
        <v>30</v>
      </c>
      <c r="AX172" s="10" t="s">
        <v>72</v>
      </c>
      <c r="AY172" s="161" t="s">
        <v>164</v>
      </c>
    </row>
    <row r="173" spans="2:65" s="11" customFormat="1" ht="16.5" customHeight="1">
      <c r="B173" s="162"/>
      <c r="C173" s="163"/>
      <c r="D173" s="163"/>
      <c r="E173" s="164" t="s">
        <v>5</v>
      </c>
      <c r="F173" s="255" t="s">
        <v>375</v>
      </c>
      <c r="G173" s="256"/>
      <c r="H173" s="256"/>
      <c r="I173" s="256"/>
      <c r="J173" s="163"/>
      <c r="K173" s="165">
        <v>50.036000000000001</v>
      </c>
      <c r="L173" s="163"/>
      <c r="M173" s="163"/>
      <c r="N173" s="163"/>
      <c r="O173" s="163"/>
      <c r="P173" s="163"/>
      <c r="Q173" s="163"/>
      <c r="R173" s="166"/>
      <c r="T173" s="167"/>
      <c r="U173" s="163"/>
      <c r="V173" s="163"/>
      <c r="W173" s="163"/>
      <c r="X173" s="163"/>
      <c r="Y173" s="163"/>
      <c r="Z173" s="163"/>
      <c r="AA173" s="168"/>
      <c r="AT173" s="169" t="s">
        <v>371</v>
      </c>
      <c r="AU173" s="169" t="s">
        <v>130</v>
      </c>
      <c r="AV173" s="11" t="s">
        <v>163</v>
      </c>
      <c r="AW173" s="11" t="s">
        <v>30</v>
      </c>
      <c r="AX173" s="11" t="s">
        <v>80</v>
      </c>
      <c r="AY173" s="169" t="s">
        <v>164</v>
      </c>
    </row>
    <row r="174" spans="2:65" s="1" customFormat="1" ht="25.5" customHeight="1">
      <c r="B174" s="140"/>
      <c r="C174" s="141" t="s">
        <v>340</v>
      </c>
      <c r="D174" s="141" t="s">
        <v>165</v>
      </c>
      <c r="E174" s="142" t="s">
        <v>823</v>
      </c>
      <c r="F174" s="224" t="s">
        <v>824</v>
      </c>
      <c r="G174" s="224"/>
      <c r="H174" s="224"/>
      <c r="I174" s="224"/>
      <c r="J174" s="143" t="s">
        <v>417</v>
      </c>
      <c r="K174" s="144">
        <v>53.228000000000002</v>
      </c>
      <c r="L174" s="225">
        <v>0</v>
      </c>
      <c r="M174" s="225"/>
      <c r="N174" s="225">
        <f>ROUND(L174*K174,2)</f>
        <v>0</v>
      </c>
      <c r="O174" s="225"/>
      <c r="P174" s="225"/>
      <c r="Q174" s="225"/>
      <c r="R174" s="145"/>
      <c r="T174" s="146" t="s">
        <v>5</v>
      </c>
      <c r="U174" s="43" t="s">
        <v>37</v>
      </c>
      <c r="V174" s="147">
        <v>0.29899999999999999</v>
      </c>
      <c r="W174" s="147">
        <f>V174*K174</f>
        <v>15.915172</v>
      </c>
      <c r="X174" s="147">
        <v>0</v>
      </c>
      <c r="Y174" s="147">
        <f>X174*K174</f>
        <v>0</v>
      </c>
      <c r="Z174" s="147">
        <v>0</v>
      </c>
      <c r="AA174" s="148">
        <f>Z174*K174</f>
        <v>0</v>
      </c>
      <c r="AR174" s="21" t="s">
        <v>163</v>
      </c>
      <c r="AT174" s="21" t="s">
        <v>165</v>
      </c>
      <c r="AU174" s="21" t="s">
        <v>130</v>
      </c>
      <c r="AY174" s="21" t="s">
        <v>164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1" t="s">
        <v>80</v>
      </c>
      <c r="BK174" s="149">
        <f>ROUND(L174*K174,2)</f>
        <v>0</v>
      </c>
      <c r="BL174" s="21" t="s">
        <v>163</v>
      </c>
      <c r="BM174" s="21" t="s">
        <v>1182</v>
      </c>
    </row>
    <row r="175" spans="2:65" s="10" customFormat="1" ht="16.5" customHeight="1">
      <c r="B175" s="154"/>
      <c r="C175" s="155"/>
      <c r="D175" s="155"/>
      <c r="E175" s="156" t="s">
        <v>5</v>
      </c>
      <c r="F175" s="257" t="s">
        <v>1183</v>
      </c>
      <c r="G175" s="258"/>
      <c r="H175" s="258"/>
      <c r="I175" s="258"/>
      <c r="J175" s="155"/>
      <c r="K175" s="157">
        <v>26.852</v>
      </c>
      <c r="L175" s="155"/>
      <c r="M175" s="155"/>
      <c r="N175" s="155"/>
      <c r="O175" s="155"/>
      <c r="P175" s="155"/>
      <c r="Q175" s="155"/>
      <c r="R175" s="158"/>
      <c r="T175" s="159"/>
      <c r="U175" s="155"/>
      <c r="V175" s="155"/>
      <c r="W175" s="155"/>
      <c r="X175" s="155"/>
      <c r="Y175" s="155"/>
      <c r="Z175" s="155"/>
      <c r="AA175" s="160"/>
      <c r="AT175" s="161" t="s">
        <v>371</v>
      </c>
      <c r="AU175" s="161" t="s">
        <v>130</v>
      </c>
      <c r="AV175" s="10" t="s">
        <v>130</v>
      </c>
      <c r="AW175" s="10" t="s">
        <v>30</v>
      </c>
      <c r="AX175" s="10" t="s">
        <v>72</v>
      </c>
      <c r="AY175" s="161" t="s">
        <v>164</v>
      </c>
    </row>
    <row r="176" spans="2:65" s="10" customFormat="1" ht="16.5" customHeight="1">
      <c r="B176" s="154"/>
      <c r="C176" s="155"/>
      <c r="D176" s="155"/>
      <c r="E176" s="156" t="s">
        <v>5</v>
      </c>
      <c r="F176" s="253" t="s">
        <v>1184</v>
      </c>
      <c r="G176" s="254"/>
      <c r="H176" s="254"/>
      <c r="I176" s="254"/>
      <c r="J176" s="155"/>
      <c r="K176" s="157">
        <v>16.8</v>
      </c>
      <c r="L176" s="155"/>
      <c r="M176" s="155"/>
      <c r="N176" s="155"/>
      <c r="O176" s="155"/>
      <c r="P176" s="155"/>
      <c r="Q176" s="155"/>
      <c r="R176" s="158"/>
      <c r="T176" s="159"/>
      <c r="U176" s="155"/>
      <c r="V176" s="155"/>
      <c r="W176" s="155"/>
      <c r="X176" s="155"/>
      <c r="Y176" s="155"/>
      <c r="Z176" s="155"/>
      <c r="AA176" s="160"/>
      <c r="AT176" s="161" t="s">
        <v>371</v>
      </c>
      <c r="AU176" s="161" t="s">
        <v>130</v>
      </c>
      <c r="AV176" s="10" t="s">
        <v>130</v>
      </c>
      <c r="AW176" s="10" t="s">
        <v>30</v>
      </c>
      <c r="AX176" s="10" t="s">
        <v>72</v>
      </c>
      <c r="AY176" s="161" t="s">
        <v>164</v>
      </c>
    </row>
    <row r="177" spans="2:65" s="10" customFormat="1" ht="16.5" customHeight="1">
      <c r="B177" s="154"/>
      <c r="C177" s="155"/>
      <c r="D177" s="155"/>
      <c r="E177" s="156" t="s">
        <v>5</v>
      </c>
      <c r="F177" s="253" t="s">
        <v>1185</v>
      </c>
      <c r="G177" s="254"/>
      <c r="H177" s="254"/>
      <c r="I177" s="254"/>
      <c r="J177" s="155"/>
      <c r="K177" s="157">
        <v>9.5760000000000005</v>
      </c>
      <c r="L177" s="155"/>
      <c r="M177" s="155"/>
      <c r="N177" s="155"/>
      <c r="O177" s="155"/>
      <c r="P177" s="155"/>
      <c r="Q177" s="155"/>
      <c r="R177" s="158"/>
      <c r="T177" s="159"/>
      <c r="U177" s="155"/>
      <c r="V177" s="155"/>
      <c r="W177" s="155"/>
      <c r="X177" s="155"/>
      <c r="Y177" s="155"/>
      <c r="Z177" s="155"/>
      <c r="AA177" s="160"/>
      <c r="AT177" s="161" t="s">
        <v>371</v>
      </c>
      <c r="AU177" s="161" t="s">
        <v>130</v>
      </c>
      <c r="AV177" s="10" t="s">
        <v>130</v>
      </c>
      <c r="AW177" s="10" t="s">
        <v>30</v>
      </c>
      <c r="AX177" s="10" t="s">
        <v>72</v>
      </c>
      <c r="AY177" s="161" t="s">
        <v>164</v>
      </c>
    </row>
    <row r="178" spans="2:65" s="11" customFormat="1" ht="16.5" customHeight="1">
      <c r="B178" s="162"/>
      <c r="C178" s="163"/>
      <c r="D178" s="163"/>
      <c r="E178" s="164" t="s">
        <v>5</v>
      </c>
      <c r="F178" s="255" t="s">
        <v>375</v>
      </c>
      <c r="G178" s="256"/>
      <c r="H178" s="256"/>
      <c r="I178" s="256"/>
      <c r="J178" s="163"/>
      <c r="K178" s="165">
        <v>53.228000000000002</v>
      </c>
      <c r="L178" s="163"/>
      <c r="M178" s="163"/>
      <c r="N178" s="163"/>
      <c r="O178" s="163"/>
      <c r="P178" s="163"/>
      <c r="Q178" s="163"/>
      <c r="R178" s="166"/>
      <c r="T178" s="167"/>
      <c r="U178" s="163"/>
      <c r="V178" s="163"/>
      <c r="W178" s="163"/>
      <c r="X178" s="163"/>
      <c r="Y178" s="163"/>
      <c r="Z178" s="163"/>
      <c r="AA178" s="168"/>
      <c r="AT178" s="169" t="s">
        <v>371</v>
      </c>
      <c r="AU178" s="169" t="s">
        <v>130</v>
      </c>
      <c r="AV178" s="11" t="s">
        <v>163</v>
      </c>
      <c r="AW178" s="11" t="s">
        <v>30</v>
      </c>
      <c r="AX178" s="11" t="s">
        <v>80</v>
      </c>
      <c r="AY178" s="169" t="s">
        <v>164</v>
      </c>
    </row>
    <row r="179" spans="2:65" s="9" customFormat="1" ht="29.85" customHeight="1">
      <c r="B179" s="129"/>
      <c r="C179" s="130"/>
      <c r="D179" s="139" t="s">
        <v>1153</v>
      </c>
      <c r="E179" s="139"/>
      <c r="F179" s="139"/>
      <c r="G179" s="139"/>
      <c r="H179" s="139"/>
      <c r="I179" s="139"/>
      <c r="J179" s="139"/>
      <c r="K179" s="139"/>
      <c r="L179" s="139"/>
      <c r="M179" s="139"/>
      <c r="N179" s="230">
        <f>BK179</f>
        <v>0</v>
      </c>
      <c r="O179" s="231"/>
      <c r="P179" s="231"/>
      <c r="Q179" s="231"/>
      <c r="R179" s="132"/>
      <c r="T179" s="133"/>
      <c r="U179" s="130"/>
      <c r="V179" s="130"/>
      <c r="W179" s="134">
        <f>SUM(W180:W181)</f>
        <v>3.6234000000000002E-2</v>
      </c>
      <c r="X179" s="130"/>
      <c r="Y179" s="134">
        <f>SUM(Y180:Y181)</f>
        <v>8.0958570000000007E-2</v>
      </c>
      <c r="Z179" s="130"/>
      <c r="AA179" s="135">
        <f>SUM(AA180:AA181)</f>
        <v>0</v>
      </c>
      <c r="AR179" s="136" t="s">
        <v>80</v>
      </c>
      <c r="AT179" s="137" t="s">
        <v>71</v>
      </c>
      <c r="AU179" s="137" t="s">
        <v>80</v>
      </c>
      <c r="AY179" s="136" t="s">
        <v>164</v>
      </c>
      <c r="BK179" s="138">
        <f>SUM(BK180:BK181)</f>
        <v>0</v>
      </c>
    </row>
    <row r="180" spans="2:65" s="1" customFormat="1" ht="25.5" customHeight="1">
      <c r="B180" s="140"/>
      <c r="C180" s="141" t="s">
        <v>191</v>
      </c>
      <c r="D180" s="141" t="s">
        <v>165</v>
      </c>
      <c r="E180" s="142" t="s">
        <v>1186</v>
      </c>
      <c r="F180" s="224" t="s">
        <v>1187</v>
      </c>
      <c r="G180" s="224"/>
      <c r="H180" s="224"/>
      <c r="I180" s="224"/>
      <c r="J180" s="143" t="s">
        <v>417</v>
      </c>
      <c r="K180" s="144">
        <v>3.3000000000000002E-2</v>
      </c>
      <c r="L180" s="225">
        <v>0</v>
      </c>
      <c r="M180" s="225"/>
      <c r="N180" s="225">
        <f>ROUND(L180*K180,2)</f>
        <v>0</v>
      </c>
      <c r="O180" s="225"/>
      <c r="P180" s="225"/>
      <c r="Q180" s="225"/>
      <c r="R180" s="145"/>
      <c r="T180" s="146" t="s">
        <v>5</v>
      </c>
      <c r="U180" s="43" t="s">
        <v>37</v>
      </c>
      <c r="V180" s="147">
        <v>1.0980000000000001</v>
      </c>
      <c r="W180" s="147">
        <f>V180*K180</f>
        <v>3.6234000000000002E-2</v>
      </c>
      <c r="X180" s="147">
        <v>2.45329</v>
      </c>
      <c r="Y180" s="147">
        <f>X180*K180</f>
        <v>8.0958570000000007E-2</v>
      </c>
      <c r="Z180" s="147">
        <v>0</v>
      </c>
      <c r="AA180" s="148">
        <f>Z180*K180</f>
        <v>0</v>
      </c>
      <c r="AR180" s="21" t="s">
        <v>163</v>
      </c>
      <c r="AT180" s="21" t="s">
        <v>165</v>
      </c>
      <c r="AU180" s="21" t="s">
        <v>130</v>
      </c>
      <c r="AY180" s="21" t="s">
        <v>164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1" t="s">
        <v>80</v>
      </c>
      <c r="BK180" s="149">
        <f>ROUND(L180*K180,2)</f>
        <v>0</v>
      </c>
      <c r="BL180" s="21" t="s">
        <v>163</v>
      </c>
      <c r="BM180" s="21" t="s">
        <v>1188</v>
      </c>
    </row>
    <row r="181" spans="2:65" s="10" customFormat="1" ht="16.5" customHeight="1">
      <c r="B181" s="154"/>
      <c r="C181" s="155"/>
      <c r="D181" s="155"/>
      <c r="E181" s="156" t="s">
        <v>5</v>
      </c>
      <c r="F181" s="257" t="s">
        <v>1189</v>
      </c>
      <c r="G181" s="258"/>
      <c r="H181" s="258"/>
      <c r="I181" s="258"/>
      <c r="J181" s="155"/>
      <c r="K181" s="157">
        <v>3.3000000000000002E-2</v>
      </c>
      <c r="L181" s="155"/>
      <c r="M181" s="155"/>
      <c r="N181" s="155"/>
      <c r="O181" s="155"/>
      <c r="P181" s="155"/>
      <c r="Q181" s="155"/>
      <c r="R181" s="158"/>
      <c r="T181" s="159"/>
      <c r="U181" s="155"/>
      <c r="V181" s="155"/>
      <c r="W181" s="155"/>
      <c r="X181" s="155"/>
      <c r="Y181" s="155"/>
      <c r="Z181" s="155"/>
      <c r="AA181" s="160"/>
      <c r="AT181" s="161" t="s">
        <v>371</v>
      </c>
      <c r="AU181" s="161" t="s">
        <v>130</v>
      </c>
      <c r="AV181" s="10" t="s">
        <v>130</v>
      </c>
      <c r="AW181" s="10" t="s">
        <v>30</v>
      </c>
      <c r="AX181" s="10" t="s">
        <v>80</v>
      </c>
      <c r="AY181" s="161" t="s">
        <v>164</v>
      </c>
    </row>
    <row r="182" spans="2:65" s="9" customFormat="1" ht="29.85" customHeight="1">
      <c r="B182" s="129"/>
      <c r="C182" s="130"/>
      <c r="D182" s="139" t="s">
        <v>1043</v>
      </c>
      <c r="E182" s="139"/>
      <c r="F182" s="139"/>
      <c r="G182" s="139"/>
      <c r="H182" s="139"/>
      <c r="I182" s="139"/>
      <c r="J182" s="139"/>
      <c r="K182" s="139"/>
      <c r="L182" s="139"/>
      <c r="M182" s="139"/>
      <c r="N182" s="230">
        <f>BK182</f>
        <v>0</v>
      </c>
      <c r="O182" s="231"/>
      <c r="P182" s="231"/>
      <c r="Q182" s="231"/>
      <c r="R182" s="132"/>
      <c r="T182" s="133"/>
      <c r="U182" s="130"/>
      <c r="V182" s="130"/>
      <c r="W182" s="134">
        <f>SUM(W183:W184)</f>
        <v>11.079599999999999</v>
      </c>
      <c r="X182" s="130"/>
      <c r="Y182" s="134">
        <f>SUM(Y183:Y184)</f>
        <v>0</v>
      </c>
      <c r="Z182" s="130"/>
      <c r="AA182" s="135">
        <f>SUM(AA183:AA184)</f>
        <v>0</v>
      </c>
      <c r="AR182" s="136" t="s">
        <v>80</v>
      </c>
      <c r="AT182" s="137" t="s">
        <v>71</v>
      </c>
      <c r="AU182" s="137" t="s">
        <v>80</v>
      </c>
      <c r="AY182" s="136" t="s">
        <v>164</v>
      </c>
      <c r="BK182" s="138">
        <f>SUM(BK183:BK184)</f>
        <v>0</v>
      </c>
    </row>
    <row r="183" spans="2:65" s="1" customFormat="1" ht="38.25" customHeight="1">
      <c r="B183" s="140"/>
      <c r="C183" s="141" t="s">
        <v>336</v>
      </c>
      <c r="D183" s="141" t="s">
        <v>165</v>
      </c>
      <c r="E183" s="142" t="s">
        <v>933</v>
      </c>
      <c r="F183" s="224" t="s">
        <v>934</v>
      </c>
      <c r="G183" s="224"/>
      <c r="H183" s="224"/>
      <c r="I183" s="224"/>
      <c r="J183" s="143" t="s">
        <v>417</v>
      </c>
      <c r="K183" s="144">
        <v>8.4</v>
      </c>
      <c r="L183" s="225">
        <v>0</v>
      </c>
      <c r="M183" s="225"/>
      <c r="N183" s="225">
        <f>ROUND(L183*K183,2)</f>
        <v>0</v>
      </c>
      <c r="O183" s="225"/>
      <c r="P183" s="225"/>
      <c r="Q183" s="225"/>
      <c r="R183" s="145"/>
      <c r="T183" s="146" t="s">
        <v>5</v>
      </c>
      <c r="U183" s="43" t="s">
        <v>37</v>
      </c>
      <c r="V183" s="147">
        <v>1.319</v>
      </c>
      <c r="W183" s="147">
        <f>V183*K183</f>
        <v>11.079599999999999</v>
      </c>
      <c r="X183" s="147">
        <v>0</v>
      </c>
      <c r="Y183" s="147">
        <f>X183*K183</f>
        <v>0</v>
      </c>
      <c r="Z183" s="147">
        <v>0</v>
      </c>
      <c r="AA183" s="148">
        <f>Z183*K183</f>
        <v>0</v>
      </c>
      <c r="AR183" s="21" t="s">
        <v>163</v>
      </c>
      <c r="AT183" s="21" t="s">
        <v>165</v>
      </c>
      <c r="AU183" s="21" t="s">
        <v>130</v>
      </c>
      <c r="AY183" s="21" t="s">
        <v>164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1" t="s">
        <v>80</v>
      </c>
      <c r="BK183" s="149">
        <f>ROUND(L183*K183,2)</f>
        <v>0</v>
      </c>
      <c r="BL183" s="21" t="s">
        <v>163</v>
      </c>
      <c r="BM183" s="21" t="s">
        <v>1190</v>
      </c>
    </row>
    <row r="184" spans="2:65" s="10" customFormat="1" ht="25.5" customHeight="1">
      <c r="B184" s="154"/>
      <c r="C184" s="155"/>
      <c r="D184" s="155"/>
      <c r="E184" s="156" t="s">
        <v>5</v>
      </c>
      <c r="F184" s="257" t="s">
        <v>1191</v>
      </c>
      <c r="G184" s="258"/>
      <c r="H184" s="258"/>
      <c r="I184" s="258"/>
      <c r="J184" s="155"/>
      <c r="K184" s="157">
        <v>8.4</v>
      </c>
      <c r="L184" s="155"/>
      <c r="M184" s="155"/>
      <c r="N184" s="155"/>
      <c r="O184" s="155"/>
      <c r="P184" s="155"/>
      <c r="Q184" s="155"/>
      <c r="R184" s="158"/>
      <c r="T184" s="159"/>
      <c r="U184" s="155"/>
      <c r="V184" s="155"/>
      <c r="W184" s="155"/>
      <c r="X184" s="155"/>
      <c r="Y184" s="155"/>
      <c r="Z184" s="155"/>
      <c r="AA184" s="160"/>
      <c r="AT184" s="161" t="s">
        <v>371</v>
      </c>
      <c r="AU184" s="161" t="s">
        <v>130</v>
      </c>
      <c r="AV184" s="10" t="s">
        <v>130</v>
      </c>
      <c r="AW184" s="10" t="s">
        <v>30</v>
      </c>
      <c r="AX184" s="10" t="s">
        <v>80</v>
      </c>
      <c r="AY184" s="161" t="s">
        <v>164</v>
      </c>
    </row>
    <row r="185" spans="2:65" s="9" customFormat="1" ht="29.85" customHeight="1">
      <c r="B185" s="129"/>
      <c r="C185" s="130"/>
      <c r="D185" s="139" t="s">
        <v>363</v>
      </c>
      <c r="E185" s="139"/>
      <c r="F185" s="139"/>
      <c r="G185" s="139"/>
      <c r="H185" s="139"/>
      <c r="I185" s="139"/>
      <c r="J185" s="139"/>
      <c r="K185" s="139"/>
      <c r="L185" s="139"/>
      <c r="M185" s="139"/>
      <c r="N185" s="230">
        <f>BK185</f>
        <v>0</v>
      </c>
      <c r="O185" s="231"/>
      <c r="P185" s="231"/>
      <c r="Q185" s="231"/>
      <c r="R185" s="132"/>
      <c r="T185" s="133"/>
      <c r="U185" s="130"/>
      <c r="V185" s="130"/>
      <c r="W185" s="134">
        <f>SUM(W186:W203)</f>
        <v>0.48083999999999999</v>
      </c>
      <c r="X185" s="130"/>
      <c r="Y185" s="134">
        <f>SUM(Y186:Y203)</f>
        <v>0</v>
      </c>
      <c r="Z185" s="130"/>
      <c r="AA185" s="135">
        <f>SUM(AA186:AA203)</f>
        <v>0</v>
      </c>
      <c r="AR185" s="136" t="s">
        <v>80</v>
      </c>
      <c r="AT185" s="137" t="s">
        <v>71</v>
      </c>
      <c r="AU185" s="137" t="s">
        <v>80</v>
      </c>
      <c r="AY185" s="136" t="s">
        <v>164</v>
      </c>
      <c r="BK185" s="138">
        <f>SUM(BK186:BK203)</f>
        <v>0</v>
      </c>
    </row>
    <row r="186" spans="2:65" s="1" customFormat="1" ht="38.25" customHeight="1">
      <c r="B186" s="140"/>
      <c r="C186" s="141" t="s">
        <v>349</v>
      </c>
      <c r="D186" s="141" t="s">
        <v>165</v>
      </c>
      <c r="E186" s="142" t="s">
        <v>1192</v>
      </c>
      <c r="F186" s="224" t="s">
        <v>1193</v>
      </c>
      <c r="G186" s="224"/>
      <c r="H186" s="224"/>
      <c r="I186" s="224"/>
      <c r="J186" s="143" t="s">
        <v>511</v>
      </c>
      <c r="K186" s="144">
        <v>1.4</v>
      </c>
      <c r="L186" s="225">
        <v>0</v>
      </c>
      <c r="M186" s="225"/>
      <c r="N186" s="225">
        <f>ROUND(L186*K186,2)</f>
        <v>0</v>
      </c>
      <c r="O186" s="225"/>
      <c r="P186" s="225"/>
      <c r="Q186" s="225"/>
      <c r="R186" s="145"/>
      <c r="T186" s="146" t="s">
        <v>5</v>
      </c>
      <c r="U186" s="43" t="s">
        <v>37</v>
      </c>
      <c r="V186" s="147">
        <v>0.125</v>
      </c>
      <c r="W186" s="147">
        <f>V186*K186</f>
        <v>0.17499999999999999</v>
      </c>
      <c r="X186" s="147">
        <v>0</v>
      </c>
      <c r="Y186" s="147">
        <f>X186*K186</f>
        <v>0</v>
      </c>
      <c r="Z186" s="147">
        <v>0</v>
      </c>
      <c r="AA186" s="148">
        <f>Z186*K186</f>
        <v>0</v>
      </c>
      <c r="AR186" s="21" t="s">
        <v>163</v>
      </c>
      <c r="AT186" s="21" t="s">
        <v>165</v>
      </c>
      <c r="AU186" s="21" t="s">
        <v>130</v>
      </c>
      <c r="AY186" s="21" t="s">
        <v>164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1" t="s">
        <v>80</v>
      </c>
      <c r="BK186" s="149">
        <f>ROUND(L186*K186,2)</f>
        <v>0</v>
      </c>
      <c r="BL186" s="21" t="s">
        <v>163</v>
      </c>
      <c r="BM186" s="21" t="s">
        <v>1194</v>
      </c>
    </row>
    <row r="187" spans="2:65" s="10" customFormat="1" ht="16.5" customHeight="1">
      <c r="B187" s="154"/>
      <c r="C187" s="155"/>
      <c r="D187" s="155"/>
      <c r="E187" s="156" t="s">
        <v>5</v>
      </c>
      <c r="F187" s="257" t="s">
        <v>1195</v>
      </c>
      <c r="G187" s="258"/>
      <c r="H187" s="258"/>
      <c r="I187" s="258"/>
      <c r="J187" s="155"/>
      <c r="K187" s="157">
        <v>1.4</v>
      </c>
      <c r="L187" s="155"/>
      <c r="M187" s="155"/>
      <c r="N187" s="155"/>
      <c r="O187" s="155"/>
      <c r="P187" s="155"/>
      <c r="Q187" s="155"/>
      <c r="R187" s="158"/>
      <c r="T187" s="159"/>
      <c r="U187" s="155"/>
      <c r="V187" s="155"/>
      <c r="W187" s="155"/>
      <c r="X187" s="155"/>
      <c r="Y187" s="155"/>
      <c r="Z187" s="155"/>
      <c r="AA187" s="160"/>
      <c r="AT187" s="161" t="s">
        <v>371</v>
      </c>
      <c r="AU187" s="161" t="s">
        <v>130</v>
      </c>
      <c r="AV187" s="10" t="s">
        <v>130</v>
      </c>
      <c r="AW187" s="10" t="s">
        <v>30</v>
      </c>
      <c r="AX187" s="10" t="s">
        <v>80</v>
      </c>
      <c r="AY187" s="161" t="s">
        <v>164</v>
      </c>
    </row>
    <row r="188" spans="2:65" s="1" customFormat="1" ht="38.25" customHeight="1">
      <c r="B188" s="140"/>
      <c r="C188" s="141" t="s">
        <v>353</v>
      </c>
      <c r="D188" s="141" t="s">
        <v>165</v>
      </c>
      <c r="E188" s="142" t="s">
        <v>1196</v>
      </c>
      <c r="F188" s="224" t="s">
        <v>1197</v>
      </c>
      <c r="G188" s="224"/>
      <c r="H188" s="224"/>
      <c r="I188" s="224"/>
      <c r="J188" s="143" t="s">
        <v>511</v>
      </c>
      <c r="K188" s="144">
        <v>0.35</v>
      </c>
      <c r="L188" s="225">
        <v>0</v>
      </c>
      <c r="M188" s="225"/>
      <c r="N188" s="225">
        <f>ROUND(L188*K188,2)</f>
        <v>0</v>
      </c>
      <c r="O188" s="225"/>
      <c r="P188" s="225"/>
      <c r="Q188" s="225"/>
      <c r="R188" s="145"/>
      <c r="T188" s="146" t="s">
        <v>5</v>
      </c>
      <c r="U188" s="43" t="s">
        <v>37</v>
      </c>
      <c r="V188" s="147">
        <v>0.125</v>
      </c>
      <c r="W188" s="147">
        <f>V188*K188</f>
        <v>4.3749999999999997E-2</v>
      </c>
      <c r="X188" s="147">
        <v>0</v>
      </c>
      <c r="Y188" s="147">
        <f>X188*K188</f>
        <v>0</v>
      </c>
      <c r="Z188" s="147">
        <v>0</v>
      </c>
      <c r="AA188" s="148">
        <f>Z188*K188</f>
        <v>0</v>
      </c>
      <c r="AR188" s="21" t="s">
        <v>163</v>
      </c>
      <c r="AT188" s="21" t="s">
        <v>165</v>
      </c>
      <c r="AU188" s="21" t="s">
        <v>130</v>
      </c>
      <c r="AY188" s="21" t="s">
        <v>164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1" t="s">
        <v>80</v>
      </c>
      <c r="BK188" s="149">
        <f>ROUND(L188*K188,2)</f>
        <v>0</v>
      </c>
      <c r="BL188" s="21" t="s">
        <v>163</v>
      </c>
      <c r="BM188" s="21" t="s">
        <v>1198</v>
      </c>
    </row>
    <row r="189" spans="2:65" s="10" customFormat="1" ht="16.5" customHeight="1">
      <c r="B189" s="154"/>
      <c r="C189" s="155"/>
      <c r="D189" s="155"/>
      <c r="E189" s="156" t="s">
        <v>5</v>
      </c>
      <c r="F189" s="257" t="s">
        <v>1199</v>
      </c>
      <c r="G189" s="258"/>
      <c r="H189" s="258"/>
      <c r="I189" s="258"/>
      <c r="J189" s="155"/>
      <c r="K189" s="157">
        <v>0.34</v>
      </c>
      <c r="L189" s="155"/>
      <c r="M189" s="155"/>
      <c r="N189" s="155"/>
      <c r="O189" s="155"/>
      <c r="P189" s="155"/>
      <c r="Q189" s="155"/>
      <c r="R189" s="158"/>
      <c r="T189" s="159"/>
      <c r="U189" s="155"/>
      <c r="V189" s="155"/>
      <c r="W189" s="155"/>
      <c r="X189" s="155"/>
      <c r="Y189" s="155"/>
      <c r="Z189" s="155"/>
      <c r="AA189" s="160"/>
      <c r="AT189" s="161" t="s">
        <v>371</v>
      </c>
      <c r="AU189" s="161" t="s">
        <v>130</v>
      </c>
      <c r="AV189" s="10" t="s">
        <v>130</v>
      </c>
      <c r="AW189" s="10" t="s">
        <v>30</v>
      </c>
      <c r="AX189" s="10" t="s">
        <v>72</v>
      </c>
      <c r="AY189" s="161" t="s">
        <v>164</v>
      </c>
    </row>
    <row r="190" spans="2:65" s="10" customFormat="1" ht="16.5" customHeight="1">
      <c r="B190" s="154"/>
      <c r="C190" s="155"/>
      <c r="D190" s="155"/>
      <c r="E190" s="156" t="s">
        <v>5</v>
      </c>
      <c r="F190" s="253" t="s">
        <v>1200</v>
      </c>
      <c r="G190" s="254"/>
      <c r="H190" s="254"/>
      <c r="I190" s="254"/>
      <c r="J190" s="155"/>
      <c r="K190" s="157">
        <v>0.01</v>
      </c>
      <c r="L190" s="155"/>
      <c r="M190" s="155"/>
      <c r="N190" s="155"/>
      <c r="O190" s="155"/>
      <c r="P190" s="155"/>
      <c r="Q190" s="155"/>
      <c r="R190" s="158"/>
      <c r="T190" s="159"/>
      <c r="U190" s="155"/>
      <c r="V190" s="155"/>
      <c r="W190" s="155"/>
      <c r="X190" s="155"/>
      <c r="Y190" s="155"/>
      <c r="Z190" s="155"/>
      <c r="AA190" s="160"/>
      <c r="AT190" s="161" t="s">
        <v>371</v>
      </c>
      <c r="AU190" s="161" t="s">
        <v>130</v>
      </c>
      <c r="AV190" s="10" t="s">
        <v>130</v>
      </c>
      <c r="AW190" s="10" t="s">
        <v>30</v>
      </c>
      <c r="AX190" s="10" t="s">
        <v>72</v>
      </c>
      <c r="AY190" s="161" t="s">
        <v>164</v>
      </c>
    </row>
    <row r="191" spans="2:65" s="11" customFormat="1" ht="16.5" customHeight="1">
      <c r="B191" s="162"/>
      <c r="C191" s="163"/>
      <c r="D191" s="163"/>
      <c r="E191" s="164" t="s">
        <v>5</v>
      </c>
      <c r="F191" s="255" t="s">
        <v>375</v>
      </c>
      <c r="G191" s="256"/>
      <c r="H191" s="256"/>
      <c r="I191" s="256"/>
      <c r="J191" s="163"/>
      <c r="K191" s="165">
        <v>0.35</v>
      </c>
      <c r="L191" s="163"/>
      <c r="M191" s="163"/>
      <c r="N191" s="163"/>
      <c r="O191" s="163"/>
      <c r="P191" s="163"/>
      <c r="Q191" s="163"/>
      <c r="R191" s="166"/>
      <c r="T191" s="167"/>
      <c r="U191" s="163"/>
      <c r="V191" s="163"/>
      <c r="W191" s="163"/>
      <c r="X191" s="163"/>
      <c r="Y191" s="163"/>
      <c r="Z191" s="163"/>
      <c r="AA191" s="168"/>
      <c r="AT191" s="169" t="s">
        <v>371</v>
      </c>
      <c r="AU191" s="169" t="s">
        <v>130</v>
      </c>
      <c r="AV191" s="11" t="s">
        <v>163</v>
      </c>
      <c r="AW191" s="11" t="s">
        <v>30</v>
      </c>
      <c r="AX191" s="11" t="s">
        <v>80</v>
      </c>
      <c r="AY191" s="169" t="s">
        <v>164</v>
      </c>
    </row>
    <row r="192" spans="2:65" s="1" customFormat="1" ht="25.5" customHeight="1">
      <c r="B192" s="140"/>
      <c r="C192" s="141" t="s">
        <v>315</v>
      </c>
      <c r="D192" s="141" t="s">
        <v>165</v>
      </c>
      <c r="E192" s="142" t="s">
        <v>1201</v>
      </c>
      <c r="F192" s="224" t="s">
        <v>1202</v>
      </c>
      <c r="G192" s="224"/>
      <c r="H192" s="224"/>
      <c r="I192" s="224"/>
      <c r="J192" s="143" t="s">
        <v>511</v>
      </c>
      <c r="K192" s="144">
        <v>26.6</v>
      </c>
      <c r="L192" s="225">
        <v>0</v>
      </c>
      <c r="M192" s="225"/>
      <c r="N192" s="225">
        <f>ROUND(L192*K192,2)</f>
        <v>0</v>
      </c>
      <c r="O192" s="225"/>
      <c r="P192" s="225"/>
      <c r="Q192" s="225"/>
      <c r="R192" s="145"/>
      <c r="T192" s="146" t="s">
        <v>5</v>
      </c>
      <c r="U192" s="43" t="s">
        <v>37</v>
      </c>
      <c r="V192" s="147">
        <v>6.0000000000000001E-3</v>
      </c>
      <c r="W192" s="147">
        <f>V192*K192</f>
        <v>0.15960000000000002</v>
      </c>
      <c r="X192" s="147">
        <v>0</v>
      </c>
      <c r="Y192" s="147">
        <f>X192*K192</f>
        <v>0</v>
      </c>
      <c r="Z192" s="147">
        <v>0</v>
      </c>
      <c r="AA192" s="148">
        <f>Z192*K192</f>
        <v>0</v>
      </c>
      <c r="AR192" s="21" t="s">
        <v>163</v>
      </c>
      <c r="AT192" s="21" t="s">
        <v>165</v>
      </c>
      <c r="AU192" s="21" t="s">
        <v>130</v>
      </c>
      <c r="AY192" s="21" t="s">
        <v>164</v>
      </c>
      <c r="BE192" s="149">
        <f>IF(U192="základní",N192,0)</f>
        <v>0</v>
      </c>
      <c r="BF192" s="149">
        <f>IF(U192="snížená",N192,0)</f>
        <v>0</v>
      </c>
      <c r="BG192" s="149">
        <f>IF(U192="zákl. přenesená",N192,0)</f>
        <v>0</v>
      </c>
      <c r="BH192" s="149">
        <f>IF(U192="sníž. přenesená",N192,0)</f>
        <v>0</v>
      </c>
      <c r="BI192" s="149">
        <f>IF(U192="nulová",N192,0)</f>
        <v>0</v>
      </c>
      <c r="BJ192" s="21" t="s">
        <v>80</v>
      </c>
      <c r="BK192" s="149">
        <f>ROUND(L192*K192,2)</f>
        <v>0</v>
      </c>
      <c r="BL192" s="21" t="s">
        <v>163</v>
      </c>
      <c r="BM192" s="21" t="s">
        <v>1203</v>
      </c>
    </row>
    <row r="193" spans="2:65" s="10" customFormat="1" ht="16.5" customHeight="1">
      <c r="B193" s="154"/>
      <c r="C193" s="155"/>
      <c r="D193" s="155"/>
      <c r="E193" s="156" t="s">
        <v>5</v>
      </c>
      <c r="F193" s="257" t="s">
        <v>1204</v>
      </c>
      <c r="G193" s="258"/>
      <c r="H193" s="258"/>
      <c r="I193" s="258"/>
      <c r="J193" s="155"/>
      <c r="K193" s="157">
        <v>26.6</v>
      </c>
      <c r="L193" s="155"/>
      <c r="M193" s="155"/>
      <c r="N193" s="155"/>
      <c r="O193" s="155"/>
      <c r="P193" s="155"/>
      <c r="Q193" s="155"/>
      <c r="R193" s="158"/>
      <c r="T193" s="159"/>
      <c r="U193" s="155"/>
      <c r="V193" s="155"/>
      <c r="W193" s="155"/>
      <c r="X193" s="155"/>
      <c r="Y193" s="155"/>
      <c r="Z193" s="155"/>
      <c r="AA193" s="160"/>
      <c r="AT193" s="161" t="s">
        <v>371</v>
      </c>
      <c r="AU193" s="161" t="s">
        <v>130</v>
      </c>
      <c r="AV193" s="10" t="s">
        <v>130</v>
      </c>
      <c r="AW193" s="10" t="s">
        <v>30</v>
      </c>
      <c r="AX193" s="10" t="s">
        <v>80</v>
      </c>
      <c r="AY193" s="161" t="s">
        <v>164</v>
      </c>
    </row>
    <row r="194" spans="2:65" s="1" customFormat="1" ht="38.25" customHeight="1">
      <c r="B194" s="140"/>
      <c r="C194" s="141" t="s">
        <v>310</v>
      </c>
      <c r="D194" s="141" t="s">
        <v>165</v>
      </c>
      <c r="E194" s="142" t="s">
        <v>1205</v>
      </c>
      <c r="F194" s="224" t="s">
        <v>1206</v>
      </c>
      <c r="G194" s="224"/>
      <c r="H194" s="224"/>
      <c r="I194" s="224"/>
      <c r="J194" s="143" t="s">
        <v>511</v>
      </c>
      <c r="K194" s="144">
        <v>6.65</v>
      </c>
      <c r="L194" s="225">
        <v>0</v>
      </c>
      <c r="M194" s="225"/>
      <c r="N194" s="225">
        <f>ROUND(L194*K194,2)</f>
        <v>0</v>
      </c>
      <c r="O194" s="225"/>
      <c r="P194" s="225"/>
      <c r="Q194" s="225"/>
      <c r="R194" s="145"/>
      <c r="T194" s="146" t="s">
        <v>5</v>
      </c>
      <c r="U194" s="43" t="s">
        <v>37</v>
      </c>
      <c r="V194" s="147">
        <v>6.0000000000000001E-3</v>
      </c>
      <c r="W194" s="147">
        <f>V194*K194</f>
        <v>3.9900000000000005E-2</v>
      </c>
      <c r="X194" s="147">
        <v>0</v>
      </c>
      <c r="Y194" s="147">
        <f>X194*K194</f>
        <v>0</v>
      </c>
      <c r="Z194" s="147">
        <v>0</v>
      </c>
      <c r="AA194" s="148">
        <f>Z194*K194</f>
        <v>0</v>
      </c>
      <c r="AR194" s="21" t="s">
        <v>163</v>
      </c>
      <c r="AT194" s="21" t="s">
        <v>165</v>
      </c>
      <c r="AU194" s="21" t="s">
        <v>130</v>
      </c>
      <c r="AY194" s="21" t="s">
        <v>164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1" t="s">
        <v>80</v>
      </c>
      <c r="BK194" s="149">
        <f>ROUND(L194*K194,2)</f>
        <v>0</v>
      </c>
      <c r="BL194" s="21" t="s">
        <v>163</v>
      </c>
      <c r="BM194" s="21" t="s">
        <v>1207</v>
      </c>
    </row>
    <row r="195" spans="2:65" s="10" customFormat="1" ht="16.5" customHeight="1">
      <c r="B195" s="154"/>
      <c r="C195" s="155"/>
      <c r="D195" s="155"/>
      <c r="E195" s="156" t="s">
        <v>5</v>
      </c>
      <c r="F195" s="257" t="s">
        <v>1208</v>
      </c>
      <c r="G195" s="258"/>
      <c r="H195" s="258"/>
      <c r="I195" s="258"/>
      <c r="J195" s="155"/>
      <c r="K195" s="157">
        <v>6.46</v>
      </c>
      <c r="L195" s="155"/>
      <c r="M195" s="155"/>
      <c r="N195" s="155"/>
      <c r="O195" s="155"/>
      <c r="P195" s="155"/>
      <c r="Q195" s="155"/>
      <c r="R195" s="158"/>
      <c r="T195" s="159"/>
      <c r="U195" s="155"/>
      <c r="V195" s="155"/>
      <c r="W195" s="155"/>
      <c r="X195" s="155"/>
      <c r="Y195" s="155"/>
      <c r="Z195" s="155"/>
      <c r="AA195" s="160"/>
      <c r="AT195" s="161" t="s">
        <v>371</v>
      </c>
      <c r="AU195" s="161" t="s">
        <v>130</v>
      </c>
      <c r="AV195" s="10" t="s">
        <v>130</v>
      </c>
      <c r="AW195" s="10" t="s">
        <v>30</v>
      </c>
      <c r="AX195" s="10" t="s">
        <v>72</v>
      </c>
      <c r="AY195" s="161" t="s">
        <v>164</v>
      </c>
    </row>
    <row r="196" spans="2:65" s="10" customFormat="1" ht="16.5" customHeight="1">
      <c r="B196" s="154"/>
      <c r="C196" s="155"/>
      <c r="D196" s="155"/>
      <c r="E196" s="156" t="s">
        <v>5</v>
      </c>
      <c r="F196" s="253" t="s">
        <v>1209</v>
      </c>
      <c r="G196" s="254"/>
      <c r="H196" s="254"/>
      <c r="I196" s="254"/>
      <c r="J196" s="155"/>
      <c r="K196" s="157">
        <v>0.19</v>
      </c>
      <c r="L196" s="155"/>
      <c r="M196" s="155"/>
      <c r="N196" s="155"/>
      <c r="O196" s="155"/>
      <c r="P196" s="155"/>
      <c r="Q196" s="155"/>
      <c r="R196" s="158"/>
      <c r="T196" s="159"/>
      <c r="U196" s="155"/>
      <c r="V196" s="155"/>
      <c r="W196" s="155"/>
      <c r="X196" s="155"/>
      <c r="Y196" s="155"/>
      <c r="Z196" s="155"/>
      <c r="AA196" s="160"/>
      <c r="AT196" s="161" t="s">
        <v>371</v>
      </c>
      <c r="AU196" s="161" t="s">
        <v>130</v>
      </c>
      <c r="AV196" s="10" t="s">
        <v>130</v>
      </c>
      <c r="AW196" s="10" t="s">
        <v>30</v>
      </c>
      <c r="AX196" s="10" t="s">
        <v>72</v>
      </c>
      <c r="AY196" s="161" t="s">
        <v>164</v>
      </c>
    </row>
    <row r="197" spans="2:65" s="11" customFormat="1" ht="16.5" customHeight="1">
      <c r="B197" s="162"/>
      <c r="C197" s="163"/>
      <c r="D197" s="163"/>
      <c r="E197" s="164" t="s">
        <v>5</v>
      </c>
      <c r="F197" s="255" t="s">
        <v>375</v>
      </c>
      <c r="G197" s="256"/>
      <c r="H197" s="256"/>
      <c r="I197" s="256"/>
      <c r="J197" s="163"/>
      <c r="K197" s="165">
        <v>6.65</v>
      </c>
      <c r="L197" s="163"/>
      <c r="M197" s="163"/>
      <c r="N197" s="163"/>
      <c r="O197" s="163"/>
      <c r="P197" s="163"/>
      <c r="Q197" s="163"/>
      <c r="R197" s="166"/>
      <c r="T197" s="167"/>
      <c r="U197" s="163"/>
      <c r="V197" s="163"/>
      <c r="W197" s="163"/>
      <c r="X197" s="163"/>
      <c r="Y197" s="163"/>
      <c r="Z197" s="163"/>
      <c r="AA197" s="168"/>
      <c r="AT197" s="169" t="s">
        <v>371</v>
      </c>
      <c r="AU197" s="169" t="s">
        <v>130</v>
      </c>
      <c r="AV197" s="11" t="s">
        <v>163</v>
      </c>
      <c r="AW197" s="11" t="s">
        <v>30</v>
      </c>
      <c r="AX197" s="11" t="s">
        <v>80</v>
      </c>
      <c r="AY197" s="169" t="s">
        <v>164</v>
      </c>
    </row>
    <row r="198" spans="2:65" s="1" customFormat="1" ht="25.5" customHeight="1">
      <c r="B198" s="140"/>
      <c r="C198" s="141" t="s">
        <v>319</v>
      </c>
      <c r="D198" s="141" t="s">
        <v>165</v>
      </c>
      <c r="E198" s="142" t="s">
        <v>703</v>
      </c>
      <c r="F198" s="224" t="s">
        <v>704</v>
      </c>
      <c r="G198" s="224"/>
      <c r="H198" s="224"/>
      <c r="I198" s="224"/>
      <c r="J198" s="143" t="s">
        <v>511</v>
      </c>
      <c r="K198" s="144">
        <v>1.4</v>
      </c>
      <c r="L198" s="225">
        <v>0</v>
      </c>
      <c r="M198" s="225"/>
      <c r="N198" s="225">
        <f>ROUND(L198*K198,2)</f>
        <v>0</v>
      </c>
      <c r="O198" s="225"/>
      <c r="P198" s="225"/>
      <c r="Q198" s="225"/>
      <c r="R198" s="145"/>
      <c r="T198" s="146" t="s">
        <v>5</v>
      </c>
      <c r="U198" s="43" t="s">
        <v>37</v>
      </c>
      <c r="V198" s="147">
        <v>0</v>
      </c>
      <c r="W198" s="147">
        <f>V198*K198</f>
        <v>0</v>
      </c>
      <c r="X198" s="147">
        <v>0</v>
      </c>
      <c r="Y198" s="147">
        <f>X198*K198</f>
        <v>0</v>
      </c>
      <c r="Z198" s="147">
        <v>0</v>
      </c>
      <c r="AA198" s="148">
        <f>Z198*K198</f>
        <v>0</v>
      </c>
      <c r="AR198" s="21" t="s">
        <v>163</v>
      </c>
      <c r="AT198" s="21" t="s">
        <v>165</v>
      </c>
      <c r="AU198" s="21" t="s">
        <v>130</v>
      </c>
      <c r="AY198" s="21" t="s">
        <v>164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1" t="s">
        <v>80</v>
      </c>
      <c r="BK198" s="149">
        <f>ROUND(L198*K198,2)</f>
        <v>0</v>
      </c>
      <c r="BL198" s="21" t="s">
        <v>163</v>
      </c>
      <c r="BM198" s="21" t="s">
        <v>1210</v>
      </c>
    </row>
    <row r="199" spans="2:65" s="10" customFormat="1" ht="16.5" customHeight="1">
      <c r="B199" s="154"/>
      <c r="C199" s="155"/>
      <c r="D199" s="155"/>
      <c r="E199" s="156" t="s">
        <v>5</v>
      </c>
      <c r="F199" s="257" t="s">
        <v>1195</v>
      </c>
      <c r="G199" s="258"/>
      <c r="H199" s="258"/>
      <c r="I199" s="258"/>
      <c r="J199" s="155"/>
      <c r="K199" s="157">
        <v>1.4</v>
      </c>
      <c r="L199" s="155"/>
      <c r="M199" s="155"/>
      <c r="N199" s="155"/>
      <c r="O199" s="155"/>
      <c r="P199" s="155"/>
      <c r="Q199" s="155"/>
      <c r="R199" s="158"/>
      <c r="T199" s="159"/>
      <c r="U199" s="155"/>
      <c r="V199" s="155"/>
      <c r="W199" s="155"/>
      <c r="X199" s="155"/>
      <c r="Y199" s="155"/>
      <c r="Z199" s="155"/>
      <c r="AA199" s="160"/>
      <c r="AT199" s="161" t="s">
        <v>371</v>
      </c>
      <c r="AU199" s="161" t="s">
        <v>130</v>
      </c>
      <c r="AV199" s="10" t="s">
        <v>130</v>
      </c>
      <c r="AW199" s="10" t="s">
        <v>30</v>
      </c>
      <c r="AX199" s="10" t="s">
        <v>80</v>
      </c>
      <c r="AY199" s="161" t="s">
        <v>164</v>
      </c>
    </row>
    <row r="200" spans="2:65" s="1" customFormat="1" ht="25.5" customHeight="1">
      <c r="B200" s="140"/>
      <c r="C200" s="141" t="s">
        <v>470</v>
      </c>
      <c r="D200" s="141" t="s">
        <v>165</v>
      </c>
      <c r="E200" s="142" t="s">
        <v>1211</v>
      </c>
      <c r="F200" s="224" t="s">
        <v>1212</v>
      </c>
      <c r="G200" s="224"/>
      <c r="H200" s="224"/>
      <c r="I200" s="224"/>
      <c r="J200" s="143" t="s">
        <v>511</v>
      </c>
      <c r="K200" s="144">
        <v>0.11</v>
      </c>
      <c r="L200" s="225">
        <v>0</v>
      </c>
      <c r="M200" s="225"/>
      <c r="N200" s="225">
        <f>ROUND(L200*K200,2)</f>
        <v>0</v>
      </c>
      <c r="O200" s="225"/>
      <c r="P200" s="225"/>
      <c r="Q200" s="225"/>
      <c r="R200" s="145"/>
      <c r="T200" s="146" t="s">
        <v>5</v>
      </c>
      <c r="U200" s="43" t="s">
        <v>37</v>
      </c>
      <c r="V200" s="147">
        <v>0.246</v>
      </c>
      <c r="W200" s="147">
        <f>V200*K200</f>
        <v>2.7060000000000001E-2</v>
      </c>
      <c r="X200" s="147">
        <v>0</v>
      </c>
      <c r="Y200" s="147">
        <f>X200*K200</f>
        <v>0</v>
      </c>
      <c r="Z200" s="147">
        <v>0</v>
      </c>
      <c r="AA200" s="148">
        <f>Z200*K200</f>
        <v>0</v>
      </c>
      <c r="AR200" s="21" t="s">
        <v>163</v>
      </c>
      <c r="AT200" s="21" t="s">
        <v>165</v>
      </c>
      <c r="AU200" s="21" t="s">
        <v>130</v>
      </c>
      <c r="AY200" s="21" t="s">
        <v>164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1" t="s">
        <v>80</v>
      </c>
      <c r="BK200" s="149">
        <f>ROUND(L200*K200,2)</f>
        <v>0</v>
      </c>
      <c r="BL200" s="21" t="s">
        <v>163</v>
      </c>
      <c r="BM200" s="21" t="s">
        <v>1213</v>
      </c>
    </row>
    <row r="201" spans="2:65" s="10" customFormat="1" ht="16.5" customHeight="1">
      <c r="B201" s="154"/>
      <c r="C201" s="155"/>
      <c r="D201" s="155"/>
      <c r="E201" s="156" t="s">
        <v>5</v>
      </c>
      <c r="F201" s="257" t="s">
        <v>1214</v>
      </c>
      <c r="G201" s="258"/>
      <c r="H201" s="258"/>
      <c r="I201" s="258"/>
      <c r="J201" s="155"/>
      <c r="K201" s="157">
        <v>0.11</v>
      </c>
      <c r="L201" s="155"/>
      <c r="M201" s="155"/>
      <c r="N201" s="155"/>
      <c r="O201" s="155"/>
      <c r="P201" s="155"/>
      <c r="Q201" s="155"/>
      <c r="R201" s="158"/>
      <c r="T201" s="159"/>
      <c r="U201" s="155"/>
      <c r="V201" s="155"/>
      <c r="W201" s="155"/>
      <c r="X201" s="155"/>
      <c r="Y201" s="155"/>
      <c r="Z201" s="155"/>
      <c r="AA201" s="160"/>
      <c r="AT201" s="161" t="s">
        <v>371</v>
      </c>
      <c r="AU201" s="161" t="s">
        <v>130</v>
      </c>
      <c r="AV201" s="10" t="s">
        <v>130</v>
      </c>
      <c r="AW201" s="10" t="s">
        <v>30</v>
      </c>
      <c r="AX201" s="10" t="s">
        <v>80</v>
      </c>
      <c r="AY201" s="161" t="s">
        <v>164</v>
      </c>
    </row>
    <row r="202" spans="2:65" s="1" customFormat="1" ht="38.25" customHeight="1">
      <c r="B202" s="140"/>
      <c r="C202" s="141" t="s">
        <v>182</v>
      </c>
      <c r="D202" s="141" t="s">
        <v>165</v>
      </c>
      <c r="E202" s="142" t="s">
        <v>1215</v>
      </c>
      <c r="F202" s="224" t="s">
        <v>1216</v>
      </c>
      <c r="G202" s="224"/>
      <c r="H202" s="224"/>
      <c r="I202" s="224"/>
      <c r="J202" s="143" t="s">
        <v>511</v>
      </c>
      <c r="K202" s="144">
        <v>2.09</v>
      </c>
      <c r="L202" s="225">
        <v>0</v>
      </c>
      <c r="M202" s="225"/>
      <c r="N202" s="225">
        <f>ROUND(L202*K202,2)</f>
        <v>0</v>
      </c>
      <c r="O202" s="225"/>
      <c r="P202" s="225"/>
      <c r="Q202" s="225"/>
      <c r="R202" s="145"/>
      <c r="T202" s="146" t="s">
        <v>5</v>
      </c>
      <c r="U202" s="43" t="s">
        <v>37</v>
      </c>
      <c r="V202" s="147">
        <v>1.7000000000000001E-2</v>
      </c>
      <c r="W202" s="147">
        <f>V202*K202</f>
        <v>3.5529999999999999E-2</v>
      </c>
      <c r="X202" s="147">
        <v>0</v>
      </c>
      <c r="Y202" s="147">
        <f>X202*K202</f>
        <v>0</v>
      </c>
      <c r="Z202" s="147">
        <v>0</v>
      </c>
      <c r="AA202" s="148">
        <f>Z202*K202</f>
        <v>0</v>
      </c>
      <c r="AR202" s="21" t="s">
        <v>163</v>
      </c>
      <c r="AT202" s="21" t="s">
        <v>165</v>
      </c>
      <c r="AU202" s="21" t="s">
        <v>130</v>
      </c>
      <c r="AY202" s="21" t="s">
        <v>164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1" t="s">
        <v>80</v>
      </c>
      <c r="BK202" s="149">
        <f>ROUND(L202*K202,2)</f>
        <v>0</v>
      </c>
      <c r="BL202" s="21" t="s">
        <v>163</v>
      </c>
      <c r="BM202" s="21" t="s">
        <v>1217</v>
      </c>
    </row>
    <row r="203" spans="2:65" s="10" customFormat="1" ht="16.5" customHeight="1">
      <c r="B203" s="154"/>
      <c r="C203" s="155"/>
      <c r="D203" s="155"/>
      <c r="E203" s="156" t="s">
        <v>5</v>
      </c>
      <c r="F203" s="257" t="s">
        <v>1218</v>
      </c>
      <c r="G203" s="258"/>
      <c r="H203" s="258"/>
      <c r="I203" s="258"/>
      <c r="J203" s="155"/>
      <c r="K203" s="157">
        <v>2.09</v>
      </c>
      <c r="L203" s="155"/>
      <c r="M203" s="155"/>
      <c r="N203" s="155"/>
      <c r="O203" s="155"/>
      <c r="P203" s="155"/>
      <c r="Q203" s="155"/>
      <c r="R203" s="158"/>
      <c r="T203" s="159"/>
      <c r="U203" s="155"/>
      <c r="V203" s="155"/>
      <c r="W203" s="155"/>
      <c r="X203" s="155"/>
      <c r="Y203" s="155"/>
      <c r="Z203" s="155"/>
      <c r="AA203" s="160"/>
      <c r="AT203" s="161" t="s">
        <v>371</v>
      </c>
      <c r="AU203" s="161" t="s">
        <v>130</v>
      </c>
      <c r="AV203" s="10" t="s">
        <v>130</v>
      </c>
      <c r="AW203" s="10" t="s">
        <v>30</v>
      </c>
      <c r="AX203" s="10" t="s">
        <v>80</v>
      </c>
      <c r="AY203" s="161" t="s">
        <v>164</v>
      </c>
    </row>
    <row r="204" spans="2:65" s="9" customFormat="1" ht="37.35" customHeight="1">
      <c r="B204" s="129"/>
      <c r="C204" s="130"/>
      <c r="D204" s="131" t="s">
        <v>1044</v>
      </c>
      <c r="E204" s="131"/>
      <c r="F204" s="131"/>
      <c r="G204" s="131"/>
      <c r="H204" s="131"/>
      <c r="I204" s="131"/>
      <c r="J204" s="131"/>
      <c r="K204" s="131"/>
      <c r="L204" s="131"/>
      <c r="M204" s="131"/>
      <c r="N204" s="228">
        <f>BK204</f>
        <v>0</v>
      </c>
      <c r="O204" s="229"/>
      <c r="P204" s="229"/>
      <c r="Q204" s="229"/>
      <c r="R204" s="132"/>
      <c r="T204" s="133"/>
      <c r="U204" s="130"/>
      <c r="V204" s="130"/>
      <c r="W204" s="134">
        <f>W205</f>
        <v>58.818700000000007</v>
      </c>
      <c r="X204" s="130"/>
      <c r="Y204" s="134">
        <f>Y205</f>
        <v>0.42570000000000002</v>
      </c>
      <c r="Z204" s="130"/>
      <c r="AA204" s="135">
        <f>AA205</f>
        <v>0</v>
      </c>
      <c r="AR204" s="136" t="s">
        <v>130</v>
      </c>
      <c r="AT204" s="137" t="s">
        <v>71</v>
      </c>
      <c r="AU204" s="137" t="s">
        <v>72</v>
      </c>
      <c r="AY204" s="136" t="s">
        <v>164</v>
      </c>
      <c r="BK204" s="138">
        <f>BK205</f>
        <v>0</v>
      </c>
    </row>
    <row r="205" spans="2:65" s="9" customFormat="1" ht="19.899999999999999" customHeight="1">
      <c r="B205" s="129"/>
      <c r="C205" s="130"/>
      <c r="D205" s="139" t="s">
        <v>1045</v>
      </c>
      <c r="E205" s="139"/>
      <c r="F205" s="139"/>
      <c r="G205" s="139"/>
      <c r="H205" s="139"/>
      <c r="I205" s="139"/>
      <c r="J205" s="139"/>
      <c r="K205" s="139"/>
      <c r="L205" s="139"/>
      <c r="M205" s="139"/>
      <c r="N205" s="230">
        <f>BK205</f>
        <v>0</v>
      </c>
      <c r="O205" s="231"/>
      <c r="P205" s="231"/>
      <c r="Q205" s="231"/>
      <c r="R205" s="132"/>
      <c r="T205" s="133"/>
      <c r="U205" s="130"/>
      <c r="V205" s="130"/>
      <c r="W205" s="134">
        <f>SUM(W206:W217)</f>
        <v>58.818700000000007</v>
      </c>
      <c r="X205" s="130"/>
      <c r="Y205" s="134">
        <f>SUM(Y206:Y217)</f>
        <v>0.42570000000000002</v>
      </c>
      <c r="Z205" s="130"/>
      <c r="AA205" s="135">
        <f>SUM(AA206:AA217)</f>
        <v>0</v>
      </c>
      <c r="AR205" s="136" t="s">
        <v>130</v>
      </c>
      <c r="AT205" s="137" t="s">
        <v>71</v>
      </c>
      <c r="AU205" s="137" t="s">
        <v>80</v>
      </c>
      <c r="AY205" s="136" t="s">
        <v>164</v>
      </c>
      <c r="BK205" s="138">
        <f>SUM(BK206:BK217)</f>
        <v>0</v>
      </c>
    </row>
    <row r="206" spans="2:65" s="1" customFormat="1" ht="16.5" customHeight="1">
      <c r="B206" s="140"/>
      <c r="C206" s="141" t="s">
        <v>328</v>
      </c>
      <c r="D206" s="141" t="s">
        <v>165</v>
      </c>
      <c r="E206" s="142" t="s">
        <v>1219</v>
      </c>
      <c r="F206" s="224" t="s">
        <v>1220</v>
      </c>
      <c r="G206" s="224"/>
      <c r="H206" s="224"/>
      <c r="I206" s="224"/>
      <c r="J206" s="143" t="s">
        <v>569</v>
      </c>
      <c r="K206" s="144">
        <v>2</v>
      </c>
      <c r="L206" s="225">
        <v>0</v>
      </c>
      <c r="M206" s="225"/>
      <c r="N206" s="225">
        <f>ROUND(L206*K206,2)</f>
        <v>0</v>
      </c>
      <c r="O206" s="225"/>
      <c r="P206" s="225"/>
      <c r="Q206" s="225"/>
      <c r="R206" s="145"/>
      <c r="T206" s="146" t="s">
        <v>5</v>
      </c>
      <c r="U206" s="43" t="s">
        <v>37</v>
      </c>
      <c r="V206" s="147">
        <v>0.90600000000000003</v>
      </c>
      <c r="W206" s="147">
        <f>V206*K206</f>
        <v>1.8120000000000001</v>
      </c>
      <c r="X206" s="147">
        <v>0</v>
      </c>
      <c r="Y206" s="147">
        <f>X206*K206</f>
        <v>0</v>
      </c>
      <c r="Z206" s="147">
        <v>0</v>
      </c>
      <c r="AA206" s="148">
        <f>Z206*K206</f>
        <v>0</v>
      </c>
      <c r="AR206" s="21" t="s">
        <v>227</v>
      </c>
      <c r="AT206" s="21" t="s">
        <v>165</v>
      </c>
      <c r="AU206" s="21" t="s">
        <v>130</v>
      </c>
      <c r="AY206" s="21" t="s">
        <v>164</v>
      </c>
      <c r="BE206" s="149">
        <f>IF(U206="základní",N206,0)</f>
        <v>0</v>
      </c>
      <c r="BF206" s="149">
        <f>IF(U206="snížená",N206,0)</f>
        <v>0</v>
      </c>
      <c r="BG206" s="149">
        <f>IF(U206="zákl. přenesená",N206,0)</f>
        <v>0</v>
      </c>
      <c r="BH206" s="149">
        <f>IF(U206="sníž. přenesená",N206,0)</f>
        <v>0</v>
      </c>
      <c r="BI206" s="149">
        <f>IF(U206="nulová",N206,0)</f>
        <v>0</v>
      </c>
      <c r="BJ206" s="21" t="s">
        <v>80</v>
      </c>
      <c r="BK206" s="149">
        <f>ROUND(L206*K206,2)</f>
        <v>0</v>
      </c>
      <c r="BL206" s="21" t="s">
        <v>227</v>
      </c>
      <c r="BM206" s="21" t="s">
        <v>1221</v>
      </c>
    </row>
    <row r="207" spans="2:65" s="10" customFormat="1" ht="16.5" customHeight="1">
      <c r="B207" s="154"/>
      <c r="C207" s="155"/>
      <c r="D207" s="155"/>
      <c r="E207" s="156" t="s">
        <v>5</v>
      </c>
      <c r="F207" s="257" t="s">
        <v>1222</v>
      </c>
      <c r="G207" s="258"/>
      <c r="H207" s="258"/>
      <c r="I207" s="258"/>
      <c r="J207" s="155"/>
      <c r="K207" s="157">
        <v>2</v>
      </c>
      <c r="L207" s="155"/>
      <c r="M207" s="155"/>
      <c r="N207" s="155"/>
      <c r="O207" s="155"/>
      <c r="P207" s="155"/>
      <c r="Q207" s="155"/>
      <c r="R207" s="158"/>
      <c r="T207" s="159"/>
      <c r="U207" s="155"/>
      <c r="V207" s="155"/>
      <c r="W207" s="155"/>
      <c r="X207" s="155"/>
      <c r="Y207" s="155"/>
      <c r="Z207" s="155"/>
      <c r="AA207" s="160"/>
      <c r="AT207" s="161" t="s">
        <v>371</v>
      </c>
      <c r="AU207" s="161" t="s">
        <v>130</v>
      </c>
      <c r="AV207" s="10" t="s">
        <v>130</v>
      </c>
      <c r="AW207" s="10" t="s">
        <v>30</v>
      </c>
      <c r="AX207" s="10" t="s">
        <v>80</v>
      </c>
      <c r="AY207" s="161" t="s">
        <v>164</v>
      </c>
    </row>
    <row r="208" spans="2:65" s="1" customFormat="1" ht="16.5" customHeight="1">
      <c r="B208" s="140"/>
      <c r="C208" s="141" t="s">
        <v>332</v>
      </c>
      <c r="D208" s="141" t="s">
        <v>165</v>
      </c>
      <c r="E208" s="142" t="s">
        <v>1223</v>
      </c>
      <c r="F208" s="224" t="s">
        <v>1224</v>
      </c>
      <c r="G208" s="224"/>
      <c r="H208" s="224"/>
      <c r="I208" s="224"/>
      <c r="J208" s="143" t="s">
        <v>569</v>
      </c>
      <c r="K208" s="144">
        <v>2</v>
      </c>
      <c r="L208" s="225">
        <v>0</v>
      </c>
      <c r="M208" s="225"/>
      <c r="N208" s="225">
        <f>ROUND(L208*K208,2)</f>
        <v>0</v>
      </c>
      <c r="O208" s="225"/>
      <c r="P208" s="225"/>
      <c r="Q208" s="225"/>
      <c r="R208" s="145"/>
      <c r="T208" s="146" t="s">
        <v>5</v>
      </c>
      <c r="U208" s="43" t="s">
        <v>37</v>
      </c>
      <c r="V208" s="147">
        <v>0.90600000000000003</v>
      </c>
      <c r="W208" s="147">
        <f>V208*K208</f>
        <v>1.8120000000000001</v>
      </c>
      <c r="X208" s="147">
        <v>0</v>
      </c>
      <c r="Y208" s="147">
        <f>X208*K208</f>
        <v>0</v>
      </c>
      <c r="Z208" s="147">
        <v>0</v>
      </c>
      <c r="AA208" s="148">
        <f>Z208*K208</f>
        <v>0</v>
      </c>
      <c r="AR208" s="21" t="s">
        <v>227</v>
      </c>
      <c r="AT208" s="21" t="s">
        <v>165</v>
      </c>
      <c r="AU208" s="21" t="s">
        <v>130</v>
      </c>
      <c r="AY208" s="21" t="s">
        <v>164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1" t="s">
        <v>80</v>
      </c>
      <c r="BK208" s="149">
        <f>ROUND(L208*K208,2)</f>
        <v>0</v>
      </c>
      <c r="BL208" s="21" t="s">
        <v>227</v>
      </c>
      <c r="BM208" s="21" t="s">
        <v>1225</v>
      </c>
    </row>
    <row r="209" spans="2:65" s="10" customFormat="1" ht="16.5" customHeight="1">
      <c r="B209" s="154"/>
      <c r="C209" s="155"/>
      <c r="D209" s="155"/>
      <c r="E209" s="156" t="s">
        <v>5</v>
      </c>
      <c r="F209" s="257" t="s">
        <v>1226</v>
      </c>
      <c r="G209" s="258"/>
      <c r="H209" s="258"/>
      <c r="I209" s="258"/>
      <c r="J209" s="155"/>
      <c r="K209" s="157">
        <v>2</v>
      </c>
      <c r="L209" s="155"/>
      <c r="M209" s="155"/>
      <c r="N209" s="155"/>
      <c r="O209" s="155"/>
      <c r="P209" s="155"/>
      <c r="Q209" s="155"/>
      <c r="R209" s="158"/>
      <c r="T209" s="159"/>
      <c r="U209" s="155"/>
      <c r="V209" s="155"/>
      <c r="W209" s="155"/>
      <c r="X209" s="155"/>
      <c r="Y209" s="155"/>
      <c r="Z209" s="155"/>
      <c r="AA209" s="160"/>
      <c r="AT209" s="161" t="s">
        <v>371</v>
      </c>
      <c r="AU209" s="161" t="s">
        <v>130</v>
      </c>
      <c r="AV209" s="10" t="s">
        <v>130</v>
      </c>
      <c r="AW209" s="10" t="s">
        <v>30</v>
      </c>
      <c r="AX209" s="10" t="s">
        <v>80</v>
      </c>
      <c r="AY209" s="161" t="s">
        <v>164</v>
      </c>
    </row>
    <row r="210" spans="2:65" s="1" customFormat="1" ht="25.5" customHeight="1">
      <c r="B210" s="140"/>
      <c r="C210" s="141" t="s">
        <v>243</v>
      </c>
      <c r="D210" s="141" t="s">
        <v>165</v>
      </c>
      <c r="E210" s="142" t="s">
        <v>1227</v>
      </c>
      <c r="F210" s="224" t="s">
        <v>1228</v>
      </c>
      <c r="G210" s="224"/>
      <c r="H210" s="224"/>
      <c r="I210" s="224"/>
      <c r="J210" s="143" t="s">
        <v>409</v>
      </c>
      <c r="K210" s="144">
        <v>50.6</v>
      </c>
      <c r="L210" s="225">
        <v>0</v>
      </c>
      <c r="M210" s="225"/>
      <c r="N210" s="225">
        <f>ROUND(L210*K210,2)</f>
        <v>0</v>
      </c>
      <c r="O210" s="225"/>
      <c r="P210" s="225"/>
      <c r="Q210" s="225"/>
      <c r="R210" s="145"/>
      <c r="T210" s="146" t="s">
        <v>5</v>
      </c>
      <c r="U210" s="43" t="s">
        <v>37</v>
      </c>
      <c r="V210" s="147">
        <v>0.17899999999999999</v>
      </c>
      <c r="W210" s="147">
        <f>V210*K210</f>
        <v>9.0573999999999995</v>
      </c>
      <c r="X210" s="147">
        <v>0</v>
      </c>
      <c r="Y210" s="147">
        <f>X210*K210</f>
        <v>0</v>
      </c>
      <c r="Z210" s="147">
        <v>0</v>
      </c>
      <c r="AA210" s="148">
        <f>Z210*K210</f>
        <v>0</v>
      </c>
      <c r="AR210" s="21" t="s">
        <v>227</v>
      </c>
      <c r="AT210" s="21" t="s">
        <v>165</v>
      </c>
      <c r="AU210" s="21" t="s">
        <v>130</v>
      </c>
      <c r="AY210" s="21" t="s">
        <v>164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1" t="s">
        <v>80</v>
      </c>
      <c r="BK210" s="149">
        <f>ROUND(L210*K210,2)</f>
        <v>0</v>
      </c>
      <c r="BL210" s="21" t="s">
        <v>227</v>
      </c>
      <c r="BM210" s="21" t="s">
        <v>1229</v>
      </c>
    </row>
    <row r="211" spans="2:65" s="10" customFormat="1" ht="16.5" customHeight="1">
      <c r="B211" s="154"/>
      <c r="C211" s="155"/>
      <c r="D211" s="155"/>
      <c r="E211" s="156" t="s">
        <v>5</v>
      </c>
      <c r="F211" s="257" t="s">
        <v>1230</v>
      </c>
      <c r="G211" s="258"/>
      <c r="H211" s="258"/>
      <c r="I211" s="258"/>
      <c r="J211" s="155"/>
      <c r="K211" s="157">
        <v>50.6</v>
      </c>
      <c r="L211" s="155"/>
      <c r="M211" s="155"/>
      <c r="N211" s="155"/>
      <c r="O211" s="155"/>
      <c r="P211" s="155"/>
      <c r="Q211" s="155"/>
      <c r="R211" s="158"/>
      <c r="T211" s="159"/>
      <c r="U211" s="155"/>
      <c r="V211" s="155"/>
      <c r="W211" s="155"/>
      <c r="X211" s="155"/>
      <c r="Y211" s="155"/>
      <c r="Z211" s="155"/>
      <c r="AA211" s="160"/>
      <c r="AT211" s="161" t="s">
        <v>371</v>
      </c>
      <c r="AU211" s="161" t="s">
        <v>130</v>
      </c>
      <c r="AV211" s="10" t="s">
        <v>130</v>
      </c>
      <c r="AW211" s="10" t="s">
        <v>30</v>
      </c>
      <c r="AX211" s="10" t="s">
        <v>80</v>
      </c>
      <c r="AY211" s="161" t="s">
        <v>164</v>
      </c>
    </row>
    <row r="212" spans="2:65" s="1" customFormat="1" ht="16.5" customHeight="1">
      <c r="B212" s="140"/>
      <c r="C212" s="170" t="s">
        <v>10</v>
      </c>
      <c r="D212" s="170" t="s">
        <v>508</v>
      </c>
      <c r="E212" s="171" t="s">
        <v>1231</v>
      </c>
      <c r="F212" s="263" t="s">
        <v>1232</v>
      </c>
      <c r="G212" s="263"/>
      <c r="H212" s="263"/>
      <c r="I212" s="263"/>
      <c r="J212" s="172" t="s">
        <v>1233</v>
      </c>
      <c r="K212" s="173">
        <v>50.6</v>
      </c>
      <c r="L212" s="264">
        <v>0</v>
      </c>
      <c r="M212" s="264"/>
      <c r="N212" s="264">
        <f>ROUND(L212*K212,2)</f>
        <v>0</v>
      </c>
      <c r="O212" s="225"/>
      <c r="P212" s="225"/>
      <c r="Q212" s="225"/>
      <c r="R212" s="145"/>
      <c r="T212" s="146" t="s">
        <v>5</v>
      </c>
      <c r="U212" s="43" t="s">
        <v>37</v>
      </c>
      <c r="V212" s="147">
        <v>0</v>
      </c>
      <c r="W212" s="147">
        <f>V212*K212</f>
        <v>0</v>
      </c>
      <c r="X212" s="147">
        <v>1E-3</v>
      </c>
      <c r="Y212" s="147">
        <f>X212*K212</f>
        <v>5.0599999999999999E-2</v>
      </c>
      <c r="Z212" s="147">
        <v>0</v>
      </c>
      <c r="AA212" s="148">
        <f>Z212*K212</f>
        <v>0</v>
      </c>
      <c r="AR212" s="21" t="s">
        <v>290</v>
      </c>
      <c r="AT212" s="21" t="s">
        <v>508</v>
      </c>
      <c r="AU212" s="21" t="s">
        <v>130</v>
      </c>
      <c r="AY212" s="21" t="s">
        <v>164</v>
      </c>
      <c r="BE212" s="149">
        <f>IF(U212="základní",N212,0)</f>
        <v>0</v>
      </c>
      <c r="BF212" s="149">
        <f>IF(U212="snížená",N212,0)</f>
        <v>0</v>
      </c>
      <c r="BG212" s="149">
        <f>IF(U212="zákl. přenesená",N212,0)</f>
        <v>0</v>
      </c>
      <c r="BH212" s="149">
        <f>IF(U212="sníž. přenesená",N212,0)</f>
        <v>0</v>
      </c>
      <c r="BI212" s="149">
        <f>IF(U212="nulová",N212,0)</f>
        <v>0</v>
      </c>
      <c r="BJ212" s="21" t="s">
        <v>80</v>
      </c>
      <c r="BK212" s="149">
        <f>ROUND(L212*K212,2)</f>
        <v>0</v>
      </c>
      <c r="BL212" s="21" t="s">
        <v>227</v>
      </c>
      <c r="BM212" s="21" t="s">
        <v>1234</v>
      </c>
    </row>
    <row r="213" spans="2:65" s="1" customFormat="1" ht="16.5" customHeight="1">
      <c r="B213" s="34"/>
      <c r="C213" s="35"/>
      <c r="D213" s="35"/>
      <c r="E213" s="35"/>
      <c r="F213" s="222" t="s">
        <v>1235</v>
      </c>
      <c r="G213" s="223"/>
      <c r="H213" s="223"/>
      <c r="I213" s="223"/>
      <c r="J213" s="35"/>
      <c r="K213" s="35"/>
      <c r="L213" s="35"/>
      <c r="M213" s="35"/>
      <c r="N213" s="35"/>
      <c r="O213" s="35"/>
      <c r="P213" s="35"/>
      <c r="Q213" s="35"/>
      <c r="R213" s="36"/>
      <c r="T213" s="150"/>
      <c r="U213" s="35"/>
      <c r="V213" s="35"/>
      <c r="W213" s="35"/>
      <c r="X213" s="35"/>
      <c r="Y213" s="35"/>
      <c r="Z213" s="35"/>
      <c r="AA213" s="73"/>
      <c r="AT213" s="21" t="s">
        <v>176</v>
      </c>
      <c r="AU213" s="21" t="s">
        <v>130</v>
      </c>
    </row>
    <row r="214" spans="2:65" s="1" customFormat="1" ht="25.5" customHeight="1">
      <c r="B214" s="140"/>
      <c r="C214" s="141" t="s">
        <v>250</v>
      </c>
      <c r="D214" s="141" t="s">
        <v>165</v>
      </c>
      <c r="E214" s="142" t="s">
        <v>1236</v>
      </c>
      <c r="F214" s="224" t="s">
        <v>1237</v>
      </c>
      <c r="G214" s="224"/>
      <c r="H214" s="224"/>
      <c r="I214" s="224"/>
      <c r="J214" s="143" t="s">
        <v>409</v>
      </c>
      <c r="K214" s="144">
        <v>375.1</v>
      </c>
      <c r="L214" s="225">
        <v>0</v>
      </c>
      <c r="M214" s="225"/>
      <c r="N214" s="225">
        <f>ROUND(L214*K214,2)</f>
        <v>0</v>
      </c>
      <c r="O214" s="225"/>
      <c r="P214" s="225"/>
      <c r="Q214" s="225"/>
      <c r="R214" s="145"/>
      <c r="T214" s="146" t="s">
        <v>5</v>
      </c>
      <c r="U214" s="43" t="s">
        <v>37</v>
      </c>
      <c r="V214" s="147">
        <v>0.123</v>
      </c>
      <c r="W214" s="147">
        <f>V214*K214</f>
        <v>46.137300000000003</v>
      </c>
      <c r="X214" s="147">
        <v>0</v>
      </c>
      <c r="Y214" s="147">
        <f>X214*K214</f>
        <v>0</v>
      </c>
      <c r="Z214" s="147">
        <v>0</v>
      </c>
      <c r="AA214" s="148">
        <f>Z214*K214</f>
        <v>0</v>
      </c>
      <c r="AR214" s="21" t="s">
        <v>227</v>
      </c>
      <c r="AT214" s="21" t="s">
        <v>165</v>
      </c>
      <c r="AU214" s="21" t="s">
        <v>130</v>
      </c>
      <c r="AY214" s="21" t="s">
        <v>164</v>
      </c>
      <c r="BE214" s="149">
        <f>IF(U214="základní",N214,0)</f>
        <v>0</v>
      </c>
      <c r="BF214" s="149">
        <f>IF(U214="snížená",N214,0)</f>
        <v>0</v>
      </c>
      <c r="BG214" s="149">
        <f>IF(U214="zákl. přenesená",N214,0)</f>
        <v>0</v>
      </c>
      <c r="BH214" s="149">
        <f>IF(U214="sníž. přenesená",N214,0)</f>
        <v>0</v>
      </c>
      <c r="BI214" s="149">
        <f>IF(U214="nulová",N214,0)</f>
        <v>0</v>
      </c>
      <c r="BJ214" s="21" t="s">
        <v>80</v>
      </c>
      <c r="BK214" s="149">
        <f>ROUND(L214*K214,2)</f>
        <v>0</v>
      </c>
      <c r="BL214" s="21" t="s">
        <v>227</v>
      </c>
      <c r="BM214" s="21" t="s">
        <v>1238</v>
      </c>
    </row>
    <row r="215" spans="2:65" s="10" customFormat="1" ht="16.5" customHeight="1">
      <c r="B215" s="154"/>
      <c r="C215" s="155"/>
      <c r="D215" s="155"/>
      <c r="E215" s="156" t="s">
        <v>5</v>
      </c>
      <c r="F215" s="257" t="s">
        <v>1239</v>
      </c>
      <c r="G215" s="258"/>
      <c r="H215" s="258"/>
      <c r="I215" s="258"/>
      <c r="J215" s="155"/>
      <c r="K215" s="157">
        <v>375.1</v>
      </c>
      <c r="L215" s="155"/>
      <c r="M215" s="155"/>
      <c r="N215" s="155"/>
      <c r="O215" s="155"/>
      <c r="P215" s="155"/>
      <c r="Q215" s="155"/>
      <c r="R215" s="158"/>
      <c r="T215" s="159"/>
      <c r="U215" s="155"/>
      <c r="V215" s="155"/>
      <c r="W215" s="155"/>
      <c r="X215" s="155"/>
      <c r="Y215" s="155"/>
      <c r="Z215" s="155"/>
      <c r="AA215" s="160"/>
      <c r="AT215" s="161" t="s">
        <v>371</v>
      </c>
      <c r="AU215" s="161" t="s">
        <v>130</v>
      </c>
      <c r="AV215" s="10" t="s">
        <v>130</v>
      </c>
      <c r="AW215" s="10" t="s">
        <v>30</v>
      </c>
      <c r="AX215" s="10" t="s">
        <v>80</v>
      </c>
      <c r="AY215" s="161" t="s">
        <v>164</v>
      </c>
    </row>
    <row r="216" spans="2:65" s="1" customFormat="1" ht="16.5" customHeight="1">
      <c r="B216" s="140"/>
      <c r="C216" s="170" t="s">
        <v>254</v>
      </c>
      <c r="D216" s="170" t="s">
        <v>508</v>
      </c>
      <c r="E216" s="171" t="s">
        <v>1231</v>
      </c>
      <c r="F216" s="263" t="s">
        <v>1232</v>
      </c>
      <c r="G216" s="263"/>
      <c r="H216" s="263"/>
      <c r="I216" s="263"/>
      <c r="J216" s="172" t="s">
        <v>1233</v>
      </c>
      <c r="K216" s="173">
        <v>375.1</v>
      </c>
      <c r="L216" s="264">
        <v>0</v>
      </c>
      <c r="M216" s="264"/>
      <c r="N216" s="264">
        <f>ROUND(L216*K216,2)</f>
        <v>0</v>
      </c>
      <c r="O216" s="225"/>
      <c r="P216" s="225"/>
      <c r="Q216" s="225"/>
      <c r="R216" s="145"/>
      <c r="T216" s="146" t="s">
        <v>5</v>
      </c>
      <c r="U216" s="43" t="s">
        <v>37</v>
      </c>
      <c r="V216" s="147">
        <v>0</v>
      </c>
      <c r="W216" s="147">
        <f>V216*K216</f>
        <v>0</v>
      </c>
      <c r="X216" s="147">
        <v>1E-3</v>
      </c>
      <c r="Y216" s="147">
        <f>X216*K216</f>
        <v>0.37510000000000004</v>
      </c>
      <c r="Z216" s="147">
        <v>0</v>
      </c>
      <c r="AA216" s="148">
        <f>Z216*K216</f>
        <v>0</v>
      </c>
      <c r="AR216" s="21" t="s">
        <v>290</v>
      </c>
      <c r="AT216" s="21" t="s">
        <v>508</v>
      </c>
      <c r="AU216" s="21" t="s">
        <v>130</v>
      </c>
      <c r="AY216" s="21" t="s">
        <v>164</v>
      </c>
      <c r="BE216" s="149">
        <f>IF(U216="základní",N216,0)</f>
        <v>0</v>
      </c>
      <c r="BF216" s="149">
        <f>IF(U216="snížená",N216,0)</f>
        <v>0</v>
      </c>
      <c r="BG216" s="149">
        <f>IF(U216="zákl. přenesená",N216,0)</f>
        <v>0</v>
      </c>
      <c r="BH216" s="149">
        <f>IF(U216="sníž. přenesená",N216,0)</f>
        <v>0</v>
      </c>
      <c r="BI216" s="149">
        <f>IF(U216="nulová",N216,0)</f>
        <v>0</v>
      </c>
      <c r="BJ216" s="21" t="s">
        <v>80</v>
      </c>
      <c r="BK216" s="149">
        <f>ROUND(L216*K216,2)</f>
        <v>0</v>
      </c>
      <c r="BL216" s="21" t="s">
        <v>227</v>
      </c>
      <c r="BM216" s="21" t="s">
        <v>1240</v>
      </c>
    </row>
    <row r="217" spans="2:65" s="1" customFormat="1" ht="16.5" customHeight="1">
      <c r="B217" s="34"/>
      <c r="C217" s="35"/>
      <c r="D217" s="35"/>
      <c r="E217" s="35"/>
      <c r="F217" s="222" t="s">
        <v>1235</v>
      </c>
      <c r="G217" s="223"/>
      <c r="H217" s="223"/>
      <c r="I217" s="223"/>
      <c r="J217" s="35"/>
      <c r="K217" s="35"/>
      <c r="L217" s="35"/>
      <c r="M217" s="35"/>
      <c r="N217" s="35"/>
      <c r="O217" s="35"/>
      <c r="P217" s="35"/>
      <c r="Q217" s="35"/>
      <c r="R217" s="36"/>
      <c r="T217" s="150"/>
      <c r="U217" s="35"/>
      <c r="V217" s="35"/>
      <c r="W217" s="35"/>
      <c r="X217" s="35"/>
      <c r="Y217" s="35"/>
      <c r="Z217" s="35"/>
      <c r="AA217" s="73"/>
      <c r="AT217" s="21" t="s">
        <v>176</v>
      </c>
      <c r="AU217" s="21" t="s">
        <v>130</v>
      </c>
    </row>
    <row r="218" spans="2:65" s="9" customFormat="1" ht="37.35" customHeight="1">
      <c r="B218" s="129"/>
      <c r="C218" s="130"/>
      <c r="D218" s="131" t="s">
        <v>1046</v>
      </c>
      <c r="E218" s="131"/>
      <c r="F218" s="131"/>
      <c r="G218" s="131"/>
      <c r="H218" s="131"/>
      <c r="I218" s="131"/>
      <c r="J218" s="131"/>
      <c r="K218" s="131"/>
      <c r="L218" s="131"/>
      <c r="M218" s="131"/>
      <c r="N218" s="228">
        <f>BK218</f>
        <v>0</v>
      </c>
      <c r="O218" s="229"/>
      <c r="P218" s="229"/>
      <c r="Q218" s="229"/>
      <c r="R218" s="132"/>
      <c r="T218" s="133"/>
      <c r="U218" s="130"/>
      <c r="V218" s="130"/>
      <c r="W218" s="134">
        <f>W219+W265+W274</f>
        <v>167.75069999999999</v>
      </c>
      <c r="X218" s="130"/>
      <c r="Y218" s="134">
        <f>Y219+Y265+Y274</f>
        <v>65.065365</v>
      </c>
      <c r="Z218" s="130"/>
      <c r="AA218" s="135">
        <f>AA219+AA265+AA274</f>
        <v>0</v>
      </c>
      <c r="AR218" s="136" t="s">
        <v>365</v>
      </c>
      <c r="AT218" s="137" t="s">
        <v>71</v>
      </c>
      <c r="AU218" s="137" t="s">
        <v>72</v>
      </c>
      <c r="AY218" s="136" t="s">
        <v>164</v>
      </c>
      <c r="BK218" s="138">
        <f>BK219+BK265+BK274</f>
        <v>0</v>
      </c>
    </row>
    <row r="219" spans="2:65" s="9" customFormat="1" ht="19.899999999999999" customHeight="1">
      <c r="B219" s="129"/>
      <c r="C219" s="130"/>
      <c r="D219" s="139" t="s">
        <v>1047</v>
      </c>
      <c r="E219" s="139"/>
      <c r="F219" s="139"/>
      <c r="G219" s="139"/>
      <c r="H219" s="139"/>
      <c r="I219" s="139"/>
      <c r="J219" s="139"/>
      <c r="K219" s="139"/>
      <c r="L219" s="139"/>
      <c r="M219" s="139"/>
      <c r="N219" s="230">
        <f>BK219</f>
        <v>0</v>
      </c>
      <c r="O219" s="231"/>
      <c r="P219" s="231"/>
      <c r="Q219" s="231"/>
      <c r="R219" s="132"/>
      <c r="T219" s="133"/>
      <c r="U219" s="130"/>
      <c r="V219" s="130"/>
      <c r="W219" s="134">
        <f>SUM(W220:W264)</f>
        <v>109.59880000000001</v>
      </c>
      <c r="X219" s="130"/>
      <c r="Y219" s="134">
        <f>SUM(Y220:Y264)</f>
        <v>2.6053129999999998</v>
      </c>
      <c r="Z219" s="130"/>
      <c r="AA219" s="135">
        <f>SUM(AA220:AA264)</f>
        <v>0</v>
      </c>
      <c r="AR219" s="136" t="s">
        <v>365</v>
      </c>
      <c r="AT219" s="137" t="s">
        <v>71</v>
      </c>
      <c r="AU219" s="137" t="s">
        <v>80</v>
      </c>
      <c r="AY219" s="136" t="s">
        <v>164</v>
      </c>
      <c r="BK219" s="138">
        <f>SUM(BK220:BK264)</f>
        <v>0</v>
      </c>
    </row>
    <row r="220" spans="2:65" s="1" customFormat="1" ht="16.5" customHeight="1">
      <c r="B220" s="140"/>
      <c r="C220" s="141" t="s">
        <v>344</v>
      </c>
      <c r="D220" s="141" t="s">
        <v>165</v>
      </c>
      <c r="E220" s="142" t="s">
        <v>1241</v>
      </c>
      <c r="F220" s="224" t="s">
        <v>1242</v>
      </c>
      <c r="G220" s="224"/>
      <c r="H220" s="224"/>
      <c r="I220" s="224"/>
      <c r="J220" s="143" t="s">
        <v>569</v>
      </c>
      <c r="K220" s="144">
        <v>11</v>
      </c>
      <c r="L220" s="225">
        <v>0</v>
      </c>
      <c r="M220" s="225"/>
      <c r="N220" s="225">
        <f>ROUND(L220*K220,2)</f>
        <v>0</v>
      </c>
      <c r="O220" s="225"/>
      <c r="P220" s="225"/>
      <c r="Q220" s="225"/>
      <c r="R220" s="145"/>
      <c r="T220" s="146" t="s">
        <v>5</v>
      </c>
      <c r="U220" s="43" t="s">
        <v>37</v>
      </c>
      <c r="V220" s="147">
        <v>1.6619999999999999</v>
      </c>
      <c r="W220" s="147">
        <f>V220*K220</f>
        <v>18.282</v>
      </c>
      <c r="X220" s="147">
        <v>0</v>
      </c>
      <c r="Y220" s="147">
        <f>X220*K220</f>
        <v>0</v>
      </c>
      <c r="Z220" s="147">
        <v>0</v>
      </c>
      <c r="AA220" s="148">
        <f>Z220*K220</f>
        <v>0</v>
      </c>
      <c r="AR220" s="21" t="s">
        <v>163</v>
      </c>
      <c r="AT220" s="21" t="s">
        <v>165</v>
      </c>
      <c r="AU220" s="21" t="s">
        <v>130</v>
      </c>
      <c r="AY220" s="21" t="s">
        <v>164</v>
      </c>
      <c r="BE220" s="149">
        <f>IF(U220="základní",N220,0)</f>
        <v>0</v>
      </c>
      <c r="BF220" s="149">
        <f>IF(U220="snížená",N220,0)</f>
        <v>0</v>
      </c>
      <c r="BG220" s="149">
        <f>IF(U220="zákl. přenesená",N220,0)</f>
        <v>0</v>
      </c>
      <c r="BH220" s="149">
        <f>IF(U220="sníž. přenesená",N220,0)</f>
        <v>0</v>
      </c>
      <c r="BI220" s="149">
        <f>IF(U220="nulová",N220,0)</f>
        <v>0</v>
      </c>
      <c r="BJ220" s="21" t="s">
        <v>80</v>
      </c>
      <c r="BK220" s="149">
        <f>ROUND(L220*K220,2)</f>
        <v>0</v>
      </c>
      <c r="BL220" s="21" t="s">
        <v>163</v>
      </c>
      <c r="BM220" s="21" t="s">
        <v>1243</v>
      </c>
    </row>
    <row r="221" spans="2:65" s="1" customFormat="1" ht="24" customHeight="1">
      <c r="B221" s="34"/>
      <c r="C221" s="35"/>
      <c r="D221" s="35"/>
      <c r="E221" s="35"/>
      <c r="F221" s="222" t="s">
        <v>1244</v>
      </c>
      <c r="G221" s="223"/>
      <c r="H221" s="223"/>
      <c r="I221" s="223"/>
      <c r="J221" s="35"/>
      <c r="K221" s="35"/>
      <c r="L221" s="35"/>
      <c r="M221" s="35"/>
      <c r="N221" s="35"/>
      <c r="O221" s="35"/>
      <c r="P221" s="35"/>
      <c r="Q221" s="35"/>
      <c r="R221" s="36"/>
      <c r="T221" s="150"/>
      <c r="U221" s="35"/>
      <c r="V221" s="35"/>
      <c r="W221" s="35"/>
      <c r="X221" s="35"/>
      <c r="Y221" s="35"/>
      <c r="Z221" s="35"/>
      <c r="AA221" s="73"/>
      <c r="AT221" s="21" t="s">
        <v>176</v>
      </c>
      <c r="AU221" s="21" t="s">
        <v>130</v>
      </c>
    </row>
    <row r="222" spans="2:65" s="1" customFormat="1" ht="16.5" customHeight="1">
      <c r="B222" s="140"/>
      <c r="C222" s="170" t="s">
        <v>187</v>
      </c>
      <c r="D222" s="170" t="s">
        <v>508</v>
      </c>
      <c r="E222" s="171" t="s">
        <v>1245</v>
      </c>
      <c r="F222" s="263" t="s">
        <v>1246</v>
      </c>
      <c r="G222" s="263"/>
      <c r="H222" s="263"/>
      <c r="I222" s="263"/>
      <c r="J222" s="172" t="s">
        <v>569</v>
      </c>
      <c r="K222" s="173">
        <v>11</v>
      </c>
      <c r="L222" s="264">
        <v>0</v>
      </c>
      <c r="M222" s="264"/>
      <c r="N222" s="264">
        <f>ROUND(L222*K222,2)</f>
        <v>0</v>
      </c>
      <c r="O222" s="225"/>
      <c r="P222" s="225"/>
      <c r="Q222" s="225"/>
      <c r="R222" s="145"/>
      <c r="T222" s="146" t="s">
        <v>5</v>
      </c>
      <c r="U222" s="43" t="s">
        <v>37</v>
      </c>
      <c r="V222" s="147">
        <v>0</v>
      </c>
      <c r="W222" s="147">
        <f>V222*K222</f>
        <v>0</v>
      </c>
      <c r="X222" s="147">
        <v>0.186</v>
      </c>
      <c r="Y222" s="147">
        <f>X222*K222</f>
        <v>2.0459999999999998</v>
      </c>
      <c r="Z222" s="147">
        <v>0</v>
      </c>
      <c r="AA222" s="148">
        <f>Z222*K222</f>
        <v>0</v>
      </c>
      <c r="AR222" s="21" t="s">
        <v>340</v>
      </c>
      <c r="AT222" s="21" t="s">
        <v>508</v>
      </c>
      <c r="AU222" s="21" t="s">
        <v>130</v>
      </c>
      <c r="AY222" s="21" t="s">
        <v>164</v>
      </c>
      <c r="BE222" s="149">
        <f>IF(U222="základní",N222,0)</f>
        <v>0</v>
      </c>
      <c r="BF222" s="149">
        <f>IF(U222="snížená",N222,0)</f>
        <v>0</v>
      </c>
      <c r="BG222" s="149">
        <f>IF(U222="zákl. přenesená",N222,0)</f>
        <v>0</v>
      </c>
      <c r="BH222" s="149">
        <f>IF(U222="sníž. přenesená",N222,0)</f>
        <v>0</v>
      </c>
      <c r="BI222" s="149">
        <f>IF(U222="nulová",N222,0)</f>
        <v>0</v>
      </c>
      <c r="BJ222" s="21" t="s">
        <v>80</v>
      </c>
      <c r="BK222" s="149">
        <f>ROUND(L222*K222,2)</f>
        <v>0</v>
      </c>
      <c r="BL222" s="21" t="s">
        <v>163</v>
      </c>
      <c r="BM222" s="21" t="s">
        <v>1247</v>
      </c>
    </row>
    <row r="223" spans="2:65" s="1" customFormat="1" ht="16.5" customHeight="1">
      <c r="B223" s="34"/>
      <c r="C223" s="35"/>
      <c r="D223" s="35"/>
      <c r="E223" s="35"/>
      <c r="F223" s="222" t="s">
        <v>1246</v>
      </c>
      <c r="G223" s="223"/>
      <c r="H223" s="223"/>
      <c r="I223" s="223"/>
      <c r="J223" s="35"/>
      <c r="K223" s="35"/>
      <c r="L223" s="35"/>
      <c r="M223" s="35"/>
      <c r="N223" s="35"/>
      <c r="O223" s="35"/>
      <c r="P223" s="35"/>
      <c r="Q223" s="35"/>
      <c r="R223" s="36"/>
      <c r="T223" s="150"/>
      <c r="U223" s="35"/>
      <c r="V223" s="35"/>
      <c r="W223" s="35"/>
      <c r="X223" s="35"/>
      <c r="Y223" s="35"/>
      <c r="Z223" s="35"/>
      <c r="AA223" s="73"/>
      <c r="AT223" s="21" t="s">
        <v>176</v>
      </c>
      <c r="AU223" s="21" t="s">
        <v>130</v>
      </c>
    </row>
    <row r="224" spans="2:65" s="1" customFormat="1" ht="25.5" customHeight="1">
      <c r="B224" s="140"/>
      <c r="C224" s="141" t="s">
        <v>195</v>
      </c>
      <c r="D224" s="141" t="s">
        <v>165</v>
      </c>
      <c r="E224" s="142" t="s">
        <v>1248</v>
      </c>
      <c r="F224" s="224" t="s">
        <v>1249</v>
      </c>
      <c r="G224" s="224"/>
      <c r="H224" s="224"/>
      <c r="I224" s="224"/>
      <c r="J224" s="143" t="s">
        <v>569</v>
      </c>
      <c r="K224" s="144">
        <v>5</v>
      </c>
      <c r="L224" s="225">
        <v>0</v>
      </c>
      <c r="M224" s="225"/>
      <c r="N224" s="225">
        <f>ROUND(L224*K224,2)</f>
        <v>0</v>
      </c>
      <c r="O224" s="225"/>
      <c r="P224" s="225"/>
      <c r="Q224" s="225"/>
      <c r="R224" s="145"/>
      <c r="T224" s="146" t="s">
        <v>5</v>
      </c>
      <c r="U224" s="43" t="s">
        <v>37</v>
      </c>
      <c r="V224" s="147">
        <v>0.83099999999999996</v>
      </c>
      <c r="W224" s="147">
        <f>V224*K224</f>
        <v>4.1549999999999994</v>
      </c>
      <c r="X224" s="147">
        <v>0</v>
      </c>
      <c r="Y224" s="147">
        <f>X224*K224</f>
        <v>0</v>
      </c>
      <c r="Z224" s="147">
        <v>0</v>
      </c>
      <c r="AA224" s="148">
        <f>Z224*K224</f>
        <v>0</v>
      </c>
      <c r="AR224" s="21" t="s">
        <v>478</v>
      </c>
      <c r="AT224" s="21" t="s">
        <v>165</v>
      </c>
      <c r="AU224" s="21" t="s">
        <v>130</v>
      </c>
      <c r="AY224" s="21" t="s">
        <v>164</v>
      </c>
      <c r="BE224" s="149">
        <f>IF(U224="základní",N224,0)</f>
        <v>0</v>
      </c>
      <c r="BF224" s="149">
        <f>IF(U224="snížená",N224,0)</f>
        <v>0</v>
      </c>
      <c r="BG224" s="149">
        <f>IF(U224="zákl. přenesená",N224,0)</f>
        <v>0</v>
      </c>
      <c r="BH224" s="149">
        <f>IF(U224="sníž. přenesená",N224,0)</f>
        <v>0</v>
      </c>
      <c r="BI224" s="149">
        <f>IF(U224="nulová",N224,0)</f>
        <v>0</v>
      </c>
      <c r="BJ224" s="21" t="s">
        <v>80</v>
      </c>
      <c r="BK224" s="149">
        <f>ROUND(L224*K224,2)</f>
        <v>0</v>
      </c>
      <c r="BL224" s="21" t="s">
        <v>478</v>
      </c>
      <c r="BM224" s="21" t="s">
        <v>1250</v>
      </c>
    </row>
    <row r="225" spans="2:65" s="1" customFormat="1" ht="25.5" customHeight="1">
      <c r="B225" s="140"/>
      <c r="C225" s="141" t="s">
        <v>282</v>
      </c>
      <c r="D225" s="141" t="s">
        <v>165</v>
      </c>
      <c r="E225" s="142" t="s">
        <v>1251</v>
      </c>
      <c r="F225" s="224" t="s">
        <v>1252</v>
      </c>
      <c r="G225" s="224"/>
      <c r="H225" s="224"/>
      <c r="I225" s="224"/>
      <c r="J225" s="143" t="s">
        <v>569</v>
      </c>
      <c r="K225" s="144">
        <v>11</v>
      </c>
      <c r="L225" s="225">
        <v>0</v>
      </c>
      <c r="M225" s="225"/>
      <c r="N225" s="225">
        <f>ROUND(L225*K225,2)</f>
        <v>0</v>
      </c>
      <c r="O225" s="225"/>
      <c r="P225" s="225"/>
      <c r="Q225" s="225"/>
      <c r="R225" s="145"/>
      <c r="T225" s="146" t="s">
        <v>5</v>
      </c>
      <c r="U225" s="43" t="s">
        <v>37</v>
      </c>
      <c r="V225" s="147">
        <v>0.88600000000000001</v>
      </c>
      <c r="W225" s="147">
        <f>V225*K225</f>
        <v>9.7460000000000004</v>
      </c>
      <c r="X225" s="147">
        <v>0</v>
      </c>
      <c r="Y225" s="147">
        <f>X225*K225</f>
        <v>0</v>
      </c>
      <c r="Z225" s="147">
        <v>0</v>
      </c>
      <c r="AA225" s="148">
        <f>Z225*K225</f>
        <v>0</v>
      </c>
      <c r="AR225" s="21" t="s">
        <v>478</v>
      </c>
      <c r="AT225" s="21" t="s">
        <v>165</v>
      </c>
      <c r="AU225" s="21" t="s">
        <v>130</v>
      </c>
      <c r="AY225" s="21" t="s">
        <v>164</v>
      </c>
      <c r="BE225" s="149">
        <f>IF(U225="základní",N225,0)</f>
        <v>0</v>
      </c>
      <c r="BF225" s="149">
        <f>IF(U225="snížená",N225,0)</f>
        <v>0</v>
      </c>
      <c r="BG225" s="149">
        <f>IF(U225="zákl. přenesená",N225,0)</f>
        <v>0</v>
      </c>
      <c r="BH225" s="149">
        <f>IF(U225="sníž. přenesená",N225,0)</f>
        <v>0</v>
      </c>
      <c r="BI225" s="149">
        <f>IF(U225="nulová",N225,0)</f>
        <v>0</v>
      </c>
      <c r="BJ225" s="21" t="s">
        <v>80</v>
      </c>
      <c r="BK225" s="149">
        <f>ROUND(L225*K225,2)</f>
        <v>0</v>
      </c>
      <c r="BL225" s="21" t="s">
        <v>478</v>
      </c>
      <c r="BM225" s="21" t="s">
        <v>1253</v>
      </c>
    </row>
    <row r="226" spans="2:65" s="1" customFormat="1" ht="16.5" customHeight="1">
      <c r="B226" s="140"/>
      <c r="C226" s="170" t="s">
        <v>286</v>
      </c>
      <c r="D226" s="170" t="s">
        <v>508</v>
      </c>
      <c r="E226" s="171" t="s">
        <v>1254</v>
      </c>
      <c r="F226" s="263" t="s">
        <v>1255</v>
      </c>
      <c r="G226" s="263"/>
      <c r="H226" s="263"/>
      <c r="I226" s="263"/>
      <c r="J226" s="172" t="s">
        <v>569</v>
      </c>
      <c r="K226" s="173">
        <v>10</v>
      </c>
      <c r="L226" s="264">
        <v>0</v>
      </c>
      <c r="M226" s="264"/>
      <c r="N226" s="264">
        <f>ROUND(L226*K226,2)</f>
        <v>0</v>
      </c>
      <c r="O226" s="225"/>
      <c r="P226" s="225"/>
      <c r="Q226" s="225"/>
      <c r="R226" s="145"/>
      <c r="T226" s="146" t="s">
        <v>5</v>
      </c>
      <c r="U226" s="43" t="s">
        <v>37</v>
      </c>
      <c r="V226" s="147">
        <v>0</v>
      </c>
      <c r="W226" s="147">
        <f>V226*K226</f>
        <v>0</v>
      </c>
      <c r="X226" s="147">
        <v>7.4999999999999997E-3</v>
      </c>
      <c r="Y226" s="147">
        <f>X226*K226</f>
        <v>7.4999999999999997E-2</v>
      </c>
      <c r="Z226" s="147">
        <v>0</v>
      </c>
      <c r="AA226" s="148">
        <f>Z226*K226</f>
        <v>0</v>
      </c>
      <c r="AR226" s="21" t="s">
        <v>1107</v>
      </c>
      <c r="AT226" s="21" t="s">
        <v>508</v>
      </c>
      <c r="AU226" s="21" t="s">
        <v>130</v>
      </c>
      <c r="AY226" s="21" t="s">
        <v>164</v>
      </c>
      <c r="BE226" s="149">
        <f>IF(U226="základní",N226,0)</f>
        <v>0</v>
      </c>
      <c r="BF226" s="149">
        <f>IF(U226="snížená",N226,0)</f>
        <v>0</v>
      </c>
      <c r="BG226" s="149">
        <f>IF(U226="zákl. přenesená",N226,0)</f>
        <v>0</v>
      </c>
      <c r="BH226" s="149">
        <f>IF(U226="sníž. přenesená",N226,0)</f>
        <v>0</v>
      </c>
      <c r="BI226" s="149">
        <f>IF(U226="nulová",N226,0)</f>
        <v>0</v>
      </c>
      <c r="BJ226" s="21" t="s">
        <v>80</v>
      </c>
      <c r="BK226" s="149">
        <f>ROUND(L226*K226,2)</f>
        <v>0</v>
      </c>
      <c r="BL226" s="21" t="s">
        <v>1107</v>
      </c>
      <c r="BM226" s="21" t="s">
        <v>1256</v>
      </c>
    </row>
    <row r="227" spans="2:65" s="10" customFormat="1" ht="16.5" customHeight="1">
      <c r="B227" s="154"/>
      <c r="C227" s="155"/>
      <c r="D227" s="155"/>
      <c r="E227" s="156" t="s">
        <v>5</v>
      </c>
      <c r="F227" s="257" t="s">
        <v>1257</v>
      </c>
      <c r="G227" s="258"/>
      <c r="H227" s="258"/>
      <c r="I227" s="258"/>
      <c r="J227" s="155"/>
      <c r="K227" s="157">
        <v>10</v>
      </c>
      <c r="L227" s="155"/>
      <c r="M227" s="155"/>
      <c r="N227" s="155"/>
      <c r="O227" s="155"/>
      <c r="P227" s="155"/>
      <c r="Q227" s="155"/>
      <c r="R227" s="158"/>
      <c r="T227" s="159"/>
      <c r="U227" s="155"/>
      <c r="V227" s="155"/>
      <c r="W227" s="155"/>
      <c r="X227" s="155"/>
      <c r="Y227" s="155"/>
      <c r="Z227" s="155"/>
      <c r="AA227" s="160"/>
      <c r="AT227" s="161" t="s">
        <v>371</v>
      </c>
      <c r="AU227" s="161" t="s">
        <v>130</v>
      </c>
      <c r="AV227" s="10" t="s">
        <v>130</v>
      </c>
      <c r="AW227" s="10" t="s">
        <v>30</v>
      </c>
      <c r="AX227" s="10" t="s">
        <v>72</v>
      </c>
      <c r="AY227" s="161" t="s">
        <v>164</v>
      </c>
    </row>
    <row r="228" spans="2:65" s="12" customFormat="1" ht="16.5" customHeight="1">
      <c r="B228" s="174"/>
      <c r="C228" s="175"/>
      <c r="D228" s="175"/>
      <c r="E228" s="176" t="s">
        <v>5</v>
      </c>
      <c r="F228" s="261" t="s">
        <v>1258</v>
      </c>
      <c r="G228" s="262"/>
      <c r="H228" s="262"/>
      <c r="I228" s="262"/>
      <c r="J228" s="175"/>
      <c r="K228" s="176" t="s">
        <v>5</v>
      </c>
      <c r="L228" s="175"/>
      <c r="M228" s="175"/>
      <c r="N228" s="175"/>
      <c r="O228" s="175"/>
      <c r="P228" s="175"/>
      <c r="Q228" s="175"/>
      <c r="R228" s="177"/>
      <c r="T228" s="178"/>
      <c r="U228" s="175"/>
      <c r="V228" s="175"/>
      <c r="W228" s="175"/>
      <c r="X228" s="175"/>
      <c r="Y228" s="175"/>
      <c r="Z228" s="175"/>
      <c r="AA228" s="179"/>
      <c r="AT228" s="180" t="s">
        <v>371</v>
      </c>
      <c r="AU228" s="180" t="s">
        <v>130</v>
      </c>
      <c r="AV228" s="12" t="s">
        <v>80</v>
      </c>
      <c r="AW228" s="12" t="s">
        <v>30</v>
      </c>
      <c r="AX228" s="12" t="s">
        <v>72</v>
      </c>
      <c r="AY228" s="180" t="s">
        <v>164</v>
      </c>
    </row>
    <row r="229" spans="2:65" s="11" customFormat="1" ht="16.5" customHeight="1">
      <c r="B229" s="162"/>
      <c r="C229" s="163"/>
      <c r="D229" s="163"/>
      <c r="E229" s="164" t="s">
        <v>5</v>
      </c>
      <c r="F229" s="255" t="s">
        <v>375</v>
      </c>
      <c r="G229" s="256"/>
      <c r="H229" s="256"/>
      <c r="I229" s="256"/>
      <c r="J229" s="163"/>
      <c r="K229" s="165">
        <v>10</v>
      </c>
      <c r="L229" s="163"/>
      <c r="M229" s="163"/>
      <c r="N229" s="163"/>
      <c r="O229" s="163"/>
      <c r="P229" s="163"/>
      <c r="Q229" s="163"/>
      <c r="R229" s="166"/>
      <c r="T229" s="167"/>
      <c r="U229" s="163"/>
      <c r="V229" s="163"/>
      <c r="W229" s="163"/>
      <c r="X229" s="163"/>
      <c r="Y229" s="163"/>
      <c r="Z229" s="163"/>
      <c r="AA229" s="168"/>
      <c r="AT229" s="169" t="s">
        <v>371</v>
      </c>
      <c r="AU229" s="169" t="s">
        <v>130</v>
      </c>
      <c r="AV229" s="11" t="s">
        <v>163</v>
      </c>
      <c r="AW229" s="11" t="s">
        <v>30</v>
      </c>
      <c r="AX229" s="11" t="s">
        <v>80</v>
      </c>
      <c r="AY229" s="169" t="s">
        <v>164</v>
      </c>
    </row>
    <row r="230" spans="2:65" s="1" customFormat="1" ht="25.5" customHeight="1">
      <c r="B230" s="140"/>
      <c r="C230" s="141" t="s">
        <v>290</v>
      </c>
      <c r="D230" s="141" t="s">
        <v>165</v>
      </c>
      <c r="E230" s="142" t="s">
        <v>1259</v>
      </c>
      <c r="F230" s="224" t="s">
        <v>1260</v>
      </c>
      <c r="G230" s="224"/>
      <c r="H230" s="224"/>
      <c r="I230" s="224"/>
      <c r="J230" s="143" t="s">
        <v>569</v>
      </c>
      <c r="K230" s="144">
        <v>5</v>
      </c>
      <c r="L230" s="225">
        <v>0</v>
      </c>
      <c r="M230" s="225"/>
      <c r="N230" s="225">
        <f>ROUND(L230*K230,2)</f>
        <v>0</v>
      </c>
      <c r="O230" s="225"/>
      <c r="P230" s="225"/>
      <c r="Q230" s="225"/>
      <c r="R230" s="145"/>
      <c r="T230" s="146" t="s">
        <v>5</v>
      </c>
      <c r="U230" s="43" t="s">
        <v>37</v>
      </c>
      <c r="V230" s="147">
        <v>0.443</v>
      </c>
      <c r="W230" s="147">
        <f>V230*K230</f>
        <v>2.2149999999999999</v>
      </c>
      <c r="X230" s="147">
        <v>0</v>
      </c>
      <c r="Y230" s="147">
        <f>X230*K230</f>
        <v>0</v>
      </c>
      <c r="Z230" s="147">
        <v>0</v>
      </c>
      <c r="AA230" s="148">
        <f>Z230*K230</f>
        <v>0</v>
      </c>
      <c r="AR230" s="21" t="s">
        <v>478</v>
      </c>
      <c r="AT230" s="21" t="s">
        <v>165</v>
      </c>
      <c r="AU230" s="21" t="s">
        <v>130</v>
      </c>
      <c r="AY230" s="21" t="s">
        <v>164</v>
      </c>
      <c r="BE230" s="149">
        <f>IF(U230="základní",N230,0)</f>
        <v>0</v>
      </c>
      <c r="BF230" s="149">
        <f>IF(U230="snížená",N230,0)</f>
        <v>0</v>
      </c>
      <c r="BG230" s="149">
        <f>IF(U230="zákl. přenesená",N230,0)</f>
        <v>0</v>
      </c>
      <c r="BH230" s="149">
        <f>IF(U230="sníž. přenesená",N230,0)</f>
        <v>0</v>
      </c>
      <c r="BI230" s="149">
        <f>IF(U230="nulová",N230,0)</f>
        <v>0</v>
      </c>
      <c r="BJ230" s="21" t="s">
        <v>80</v>
      </c>
      <c r="BK230" s="149">
        <f>ROUND(L230*K230,2)</f>
        <v>0</v>
      </c>
      <c r="BL230" s="21" t="s">
        <v>478</v>
      </c>
      <c r="BM230" s="21" t="s">
        <v>1261</v>
      </c>
    </row>
    <row r="231" spans="2:65" s="10" customFormat="1" ht="16.5" customHeight="1">
      <c r="B231" s="154"/>
      <c r="C231" s="155"/>
      <c r="D231" s="155"/>
      <c r="E231" s="156" t="s">
        <v>5</v>
      </c>
      <c r="F231" s="257" t="s">
        <v>1262</v>
      </c>
      <c r="G231" s="258"/>
      <c r="H231" s="258"/>
      <c r="I231" s="258"/>
      <c r="J231" s="155"/>
      <c r="K231" s="157">
        <v>4</v>
      </c>
      <c r="L231" s="155"/>
      <c r="M231" s="155"/>
      <c r="N231" s="155"/>
      <c r="O231" s="155"/>
      <c r="P231" s="155"/>
      <c r="Q231" s="155"/>
      <c r="R231" s="158"/>
      <c r="T231" s="159"/>
      <c r="U231" s="155"/>
      <c r="V231" s="155"/>
      <c r="W231" s="155"/>
      <c r="X231" s="155"/>
      <c r="Y231" s="155"/>
      <c r="Z231" s="155"/>
      <c r="AA231" s="160"/>
      <c r="AT231" s="161" t="s">
        <v>371</v>
      </c>
      <c r="AU231" s="161" t="s">
        <v>130</v>
      </c>
      <c r="AV231" s="10" t="s">
        <v>130</v>
      </c>
      <c r="AW231" s="10" t="s">
        <v>30</v>
      </c>
      <c r="AX231" s="10" t="s">
        <v>72</v>
      </c>
      <c r="AY231" s="161" t="s">
        <v>164</v>
      </c>
    </row>
    <row r="232" spans="2:65" s="10" customFormat="1" ht="16.5" customHeight="1">
      <c r="B232" s="154"/>
      <c r="C232" s="155"/>
      <c r="D232" s="155"/>
      <c r="E232" s="156" t="s">
        <v>5</v>
      </c>
      <c r="F232" s="253" t="s">
        <v>1263</v>
      </c>
      <c r="G232" s="254"/>
      <c r="H232" s="254"/>
      <c r="I232" s="254"/>
      <c r="J232" s="155"/>
      <c r="K232" s="157">
        <v>1</v>
      </c>
      <c r="L232" s="155"/>
      <c r="M232" s="155"/>
      <c r="N232" s="155"/>
      <c r="O232" s="155"/>
      <c r="P232" s="155"/>
      <c r="Q232" s="155"/>
      <c r="R232" s="158"/>
      <c r="T232" s="159"/>
      <c r="U232" s="155"/>
      <c r="V232" s="155"/>
      <c r="W232" s="155"/>
      <c r="X232" s="155"/>
      <c r="Y232" s="155"/>
      <c r="Z232" s="155"/>
      <c r="AA232" s="160"/>
      <c r="AT232" s="161" t="s">
        <v>371</v>
      </c>
      <c r="AU232" s="161" t="s">
        <v>130</v>
      </c>
      <c r="AV232" s="10" t="s">
        <v>130</v>
      </c>
      <c r="AW232" s="10" t="s">
        <v>30</v>
      </c>
      <c r="AX232" s="10" t="s">
        <v>72</v>
      </c>
      <c r="AY232" s="161" t="s">
        <v>164</v>
      </c>
    </row>
    <row r="233" spans="2:65" s="11" customFormat="1" ht="16.5" customHeight="1">
      <c r="B233" s="162"/>
      <c r="C233" s="163"/>
      <c r="D233" s="163"/>
      <c r="E233" s="164" t="s">
        <v>5</v>
      </c>
      <c r="F233" s="255" t="s">
        <v>375</v>
      </c>
      <c r="G233" s="256"/>
      <c r="H233" s="256"/>
      <c r="I233" s="256"/>
      <c r="J233" s="163"/>
      <c r="K233" s="165">
        <v>5</v>
      </c>
      <c r="L233" s="163"/>
      <c r="M233" s="163"/>
      <c r="N233" s="163"/>
      <c r="O233" s="163"/>
      <c r="P233" s="163"/>
      <c r="Q233" s="163"/>
      <c r="R233" s="166"/>
      <c r="T233" s="167"/>
      <c r="U233" s="163"/>
      <c r="V233" s="163"/>
      <c r="W233" s="163"/>
      <c r="X233" s="163"/>
      <c r="Y233" s="163"/>
      <c r="Z233" s="163"/>
      <c r="AA233" s="168"/>
      <c r="AT233" s="169" t="s">
        <v>371</v>
      </c>
      <c r="AU233" s="169" t="s">
        <v>130</v>
      </c>
      <c r="AV233" s="11" t="s">
        <v>163</v>
      </c>
      <c r="AW233" s="11" t="s">
        <v>30</v>
      </c>
      <c r="AX233" s="11" t="s">
        <v>80</v>
      </c>
      <c r="AY233" s="169" t="s">
        <v>164</v>
      </c>
    </row>
    <row r="234" spans="2:65" s="1" customFormat="1" ht="25.5" customHeight="1">
      <c r="B234" s="140"/>
      <c r="C234" s="141" t="s">
        <v>294</v>
      </c>
      <c r="D234" s="141" t="s">
        <v>165</v>
      </c>
      <c r="E234" s="142" t="s">
        <v>1264</v>
      </c>
      <c r="F234" s="224" t="s">
        <v>1265</v>
      </c>
      <c r="G234" s="224"/>
      <c r="H234" s="224"/>
      <c r="I234" s="224"/>
      <c r="J234" s="143" t="s">
        <v>569</v>
      </c>
      <c r="K234" s="144">
        <v>11</v>
      </c>
      <c r="L234" s="225">
        <v>0</v>
      </c>
      <c r="M234" s="225"/>
      <c r="N234" s="225">
        <f>ROUND(L234*K234,2)</f>
        <v>0</v>
      </c>
      <c r="O234" s="225"/>
      <c r="P234" s="225"/>
      <c r="Q234" s="225"/>
      <c r="R234" s="145"/>
      <c r="T234" s="146" t="s">
        <v>5</v>
      </c>
      <c r="U234" s="43" t="s">
        <v>37</v>
      </c>
      <c r="V234" s="147">
        <v>3.8130000000000002</v>
      </c>
      <c r="W234" s="147">
        <f>V234*K234</f>
        <v>41.943000000000005</v>
      </c>
      <c r="X234" s="147">
        <v>0</v>
      </c>
      <c r="Y234" s="147">
        <f>X234*K234</f>
        <v>0</v>
      </c>
      <c r="Z234" s="147">
        <v>0</v>
      </c>
      <c r="AA234" s="148">
        <f>Z234*K234</f>
        <v>0</v>
      </c>
      <c r="AR234" s="21" t="s">
        <v>478</v>
      </c>
      <c r="AT234" s="21" t="s">
        <v>165</v>
      </c>
      <c r="AU234" s="21" t="s">
        <v>130</v>
      </c>
      <c r="AY234" s="21" t="s">
        <v>164</v>
      </c>
      <c r="BE234" s="149">
        <f>IF(U234="základní",N234,0)</f>
        <v>0</v>
      </c>
      <c r="BF234" s="149">
        <f>IF(U234="snížená",N234,0)</f>
        <v>0</v>
      </c>
      <c r="BG234" s="149">
        <f>IF(U234="zákl. přenesená",N234,0)</f>
        <v>0</v>
      </c>
      <c r="BH234" s="149">
        <f>IF(U234="sníž. přenesená",N234,0)</f>
        <v>0</v>
      </c>
      <c r="BI234" s="149">
        <f>IF(U234="nulová",N234,0)</f>
        <v>0</v>
      </c>
      <c r="BJ234" s="21" t="s">
        <v>80</v>
      </c>
      <c r="BK234" s="149">
        <f>ROUND(L234*K234,2)</f>
        <v>0</v>
      </c>
      <c r="BL234" s="21" t="s">
        <v>478</v>
      </c>
      <c r="BM234" s="21" t="s">
        <v>1266</v>
      </c>
    </row>
    <row r="235" spans="2:65" s="1" customFormat="1" ht="16.5" customHeight="1">
      <c r="B235" s="140"/>
      <c r="C235" s="170" t="s">
        <v>298</v>
      </c>
      <c r="D235" s="170" t="s">
        <v>508</v>
      </c>
      <c r="E235" s="171" t="s">
        <v>1267</v>
      </c>
      <c r="F235" s="263" t="s">
        <v>1268</v>
      </c>
      <c r="G235" s="263"/>
      <c r="H235" s="263"/>
      <c r="I235" s="263"/>
      <c r="J235" s="172" t="s">
        <v>569</v>
      </c>
      <c r="K235" s="173">
        <v>10</v>
      </c>
      <c r="L235" s="264">
        <v>0</v>
      </c>
      <c r="M235" s="264"/>
      <c r="N235" s="264">
        <f>ROUND(L235*K235,2)</f>
        <v>0</v>
      </c>
      <c r="O235" s="225"/>
      <c r="P235" s="225"/>
      <c r="Q235" s="225"/>
      <c r="R235" s="145"/>
      <c r="T235" s="146" t="s">
        <v>5</v>
      </c>
      <c r="U235" s="43" t="s">
        <v>37</v>
      </c>
      <c r="V235" s="147">
        <v>0</v>
      </c>
      <c r="W235" s="147">
        <f>V235*K235</f>
        <v>0</v>
      </c>
      <c r="X235" s="147">
        <v>2.4799999999999999E-2</v>
      </c>
      <c r="Y235" s="147">
        <f>X235*K235</f>
        <v>0.248</v>
      </c>
      <c r="Z235" s="147">
        <v>0</v>
      </c>
      <c r="AA235" s="148">
        <f>Z235*K235</f>
        <v>0</v>
      </c>
      <c r="AR235" s="21" t="s">
        <v>1107</v>
      </c>
      <c r="AT235" s="21" t="s">
        <v>508</v>
      </c>
      <c r="AU235" s="21" t="s">
        <v>130</v>
      </c>
      <c r="AY235" s="21" t="s">
        <v>164</v>
      </c>
      <c r="BE235" s="149">
        <f>IF(U235="základní",N235,0)</f>
        <v>0</v>
      </c>
      <c r="BF235" s="149">
        <f>IF(U235="snížená",N235,0)</f>
        <v>0</v>
      </c>
      <c r="BG235" s="149">
        <f>IF(U235="zákl. přenesená",N235,0)</f>
        <v>0</v>
      </c>
      <c r="BH235" s="149">
        <f>IF(U235="sníž. přenesená",N235,0)</f>
        <v>0</v>
      </c>
      <c r="BI235" s="149">
        <f>IF(U235="nulová",N235,0)</f>
        <v>0</v>
      </c>
      <c r="BJ235" s="21" t="s">
        <v>80</v>
      </c>
      <c r="BK235" s="149">
        <f>ROUND(L235*K235,2)</f>
        <v>0</v>
      </c>
      <c r="BL235" s="21" t="s">
        <v>1107</v>
      </c>
      <c r="BM235" s="21" t="s">
        <v>1269</v>
      </c>
    </row>
    <row r="236" spans="2:65" s="1" customFormat="1" ht="16.5" customHeight="1">
      <c r="B236" s="34"/>
      <c r="C236" s="35"/>
      <c r="D236" s="35"/>
      <c r="E236" s="35"/>
      <c r="F236" s="222" t="s">
        <v>1270</v>
      </c>
      <c r="G236" s="223"/>
      <c r="H236" s="223"/>
      <c r="I236" s="223"/>
      <c r="J236" s="35"/>
      <c r="K236" s="35"/>
      <c r="L236" s="35"/>
      <c r="M236" s="35"/>
      <c r="N236" s="35"/>
      <c r="O236" s="35"/>
      <c r="P236" s="35"/>
      <c r="Q236" s="35"/>
      <c r="R236" s="36"/>
      <c r="T236" s="150"/>
      <c r="U236" s="35"/>
      <c r="V236" s="35"/>
      <c r="W236" s="35"/>
      <c r="X236" s="35"/>
      <c r="Y236" s="35"/>
      <c r="Z236" s="35"/>
      <c r="AA236" s="73"/>
      <c r="AT236" s="21" t="s">
        <v>176</v>
      </c>
      <c r="AU236" s="21" t="s">
        <v>130</v>
      </c>
    </row>
    <row r="237" spans="2:65" s="10" customFormat="1" ht="16.5" customHeight="1">
      <c r="B237" s="154"/>
      <c r="C237" s="155"/>
      <c r="D237" s="155"/>
      <c r="E237" s="156" t="s">
        <v>5</v>
      </c>
      <c r="F237" s="253" t="s">
        <v>1271</v>
      </c>
      <c r="G237" s="254"/>
      <c r="H237" s="254"/>
      <c r="I237" s="254"/>
      <c r="J237" s="155"/>
      <c r="K237" s="157">
        <v>10</v>
      </c>
      <c r="L237" s="155"/>
      <c r="M237" s="155"/>
      <c r="N237" s="155"/>
      <c r="O237" s="155"/>
      <c r="P237" s="155"/>
      <c r="Q237" s="155"/>
      <c r="R237" s="158"/>
      <c r="T237" s="159"/>
      <c r="U237" s="155"/>
      <c r="V237" s="155"/>
      <c r="W237" s="155"/>
      <c r="X237" s="155"/>
      <c r="Y237" s="155"/>
      <c r="Z237" s="155"/>
      <c r="AA237" s="160"/>
      <c r="AT237" s="161" t="s">
        <v>371</v>
      </c>
      <c r="AU237" s="161" t="s">
        <v>130</v>
      </c>
      <c r="AV237" s="10" t="s">
        <v>130</v>
      </c>
      <c r="AW237" s="10" t="s">
        <v>30</v>
      </c>
      <c r="AX237" s="10" t="s">
        <v>72</v>
      </c>
      <c r="AY237" s="161" t="s">
        <v>164</v>
      </c>
    </row>
    <row r="238" spans="2:65" s="12" customFormat="1" ht="16.5" customHeight="1">
      <c r="B238" s="174"/>
      <c r="C238" s="175"/>
      <c r="D238" s="175"/>
      <c r="E238" s="176" t="s">
        <v>5</v>
      </c>
      <c r="F238" s="261" t="s">
        <v>1272</v>
      </c>
      <c r="G238" s="262"/>
      <c r="H238" s="262"/>
      <c r="I238" s="262"/>
      <c r="J238" s="175"/>
      <c r="K238" s="176" t="s">
        <v>5</v>
      </c>
      <c r="L238" s="175"/>
      <c r="M238" s="175"/>
      <c r="N238" s="175"/>
      <c r="O238" s="175"/>
      <c r="P238" s="175"/>
      <c r="Q238" s="175"/>
      <c r="R238" s="177"/>
      <c r="T238" s="178"/>
      <c r="U238" s="175"/>
      <c r="V238" s="175"/>
      <c r="W238" s="175"/>
      <c r="X238" s="175"/>
      <c r="Y238" s="175"/>
      <c r="Z238" s="175"/>
      <c r="AA238" s="179"/>
      <c r="AT238" s="180" t="s">
        <v>371</v>
      </c>
      <c r="AU238" s="180" t="s">
        <v>130</v>
      </c>
      <c r="AV238" s="12" t="s">
        <v>80</v>
      </c>
      <c r="AW238" s="12" t="s">
        <v>30</v>
      </c>
      <c r="AX238" s="12" t="s">
        <v>72</v>
      </c>
      <c r="AY238" s="180" t="s">
        <v>164</v>
      </c>
    </row>
    <row r="239" spans="2:65" s="11" customFormat="1" ht="16.5" customHeight="1">
      <c r="B239" s="162"/>
      <c r="C239" s="163"/>
      <c r="D239" s="163"/>
      <c r="E239" s="164" t="s">
        <v>5</v>
      </c>
      <c r="F239" s="255" t="s">
        <v>375</v>
      </c>
      <c r="G239" s="256"/>
      <c r="H239" s="256"/>
      <c r="I239" s="256"/>
      <c r="J239" s="163"/>
      <c r="K239" s="165">
        <v>10</v>
      </c>
      <c r="L239" s="163"/>
      <c r="M239" s="163"/>
      <c r="N239" s="163"/>
      <c r="O239" s="163"/>
      <c r="P239" s="163"/>
      <c r="Q239" s="163"/>
      <c r="R239" s="166"/>
      <c r="T239" s="167"/>
      <c r="U239" s="163"/>
      <c r="V239" s="163"/>
      <c r="W239" s="163"/>
      <c r="X239" s="163"/>
      <c r="Y239" s="163"/>
      <c r="Z239" s="163"/>
      <c r="AA239" s="168"/>
      <c r="AT239" s="169" t="s">
        <v>371</v>
      </c>
      <c r="AU239" s="169" t="s">
        <v>130</v>
      </c>
      <c r="AV239" s="11" t="s">
        <v>163</v>
      </c>
      <c r="AW239" s="11" t="s">
        <v>30</v>
      </c>
      <c r="AX239" s="11" t="s">
        <v>80</v>
      </c>
      <c r="AY239" s="169" t="s">
        <v>164</v>
      </c>
    </row>
    <row r="240" spans="2:65" s="1" customFormat="1" ht="25.5" customHeight="1">
      <c r="B240" s="140"/>
      <c r="C240" s="141" t="s">
        <v>302</v>
      </c>
      <c r="D240" s="141" t="s">
        <v>165</v>
      </c>
      <c r="E240" s="142" t="s">
        <v>1273</v>
      </c>
      <c r="F240" s="224" t="s">
        <v>1274</v>
      </c>
      <c r="G240" s="224"/>
      <c r="H240" s="224"/>
      <c r="I240" s="224"/>
      <c r="J240" s="143" t="s">
        <v>569</v>
      </c>
      <c r="K240" s="144">
        <v>5</v>
      </c>
      <c r="L240" s="225">
        <v>0</v>
      </c>
      <c r="M240" s="225"/>
      <c r="N240" s="225">
        <f>ROUND(L240*K240,2)</f>
        <v>0</v>
      </c>
      <c r="O240" s="225"/>
      <c r="P240" s="225"/>
      <c r="Q240" s="225"/>
      <c r="R240" s="145"/>
      <c r="T240" s="146" t="s">
        <v>5</v>
      </c>
      <c r="U240" s="43" t="s">
        <v>37</v>
      </c>
      <c r="V240" s="147">
        <v>1.9065000000000001</v>
      </c>
      <c r="W240" s="147">
        <f>V240*K240</f>
        <v>9.5325000000000006</v>
      </c>
      <c r="X240" s="147">
        <v>0</v>
      </c>
      <c r="Y240" s="147">
        <f>X240*K240</f>
        <v>0</v>
      </c>
      <c r="Z240" s="147">
        <v>0</v>
      </c>
      <c r="AA240" s="148">
        <f>Z240*K240</f>
        <v>0</v>
      </c>
      <c r="AR240" s="21" t="s">
        <v>478</v>
      </c>
      <c r="AT240" s="21" t="s">
        <v>165</v>
      </c>
      <c r="AU240" s="21" t="s">
        <v>130</v>
      </c>
      <c r="AY240" s="21" t="s">
        <v>164</v>
      </c>
      <c r="BE240" s="149">
        <f>IF(U240="základní",N240,0)</f>
        <v>0</v>
      </c>
      <c r="BF240" s="149">
        <f>IF(U240="snížená",N240,0)</f>
        <v>0</v>
      </c>
      <c r="BG240" s="149">
        <f>IF(U240="zákl. přenesená",N240,0)</f>
        <v>0</v>
      </c>
      <c r="BH240" s="149">
        <f>IF(U240="sníž. přenesená",N240,0)</f>
        <v>0</v>
      </c>
      <c r="BI240" s="149">
        <f>IF(U240="nulová",N240,0)</f>
        <v>0</v>
      </c>
      <c r="BJ240" s="21" t="s">
        <v>80</v>
      </c>
      <c r="BK240" s="149">
        <f>ROUND(L240*K240,2)</f>
        <v>0</v>
      </c>
      <c r="BL240" s="21" t="s">
        <v>478</v>
      </c>
      <c r="BM240" s="21" t="s">
        <v>1275</v>
      </c>
    </row>
    <row r="241" spans="2:65" s="10" customFormat="1" ht="16.5" customHeight="1">
      <c r="B241" s="154"/>
      <c r="C241" s="155"/>
      <c r="D241" s="155"/>
      <c r="E241" s="156" t="s">
        <v>5</v>
      </c>
      <c r="F241" s="257" t="s">
        <v>1262</v>
      </c>
      <c r="G241" s="258"/>
      <c r="H241" s="258"/>
      <c r="I241" s="258"/>
      <c r="J241" s="155"/>
      <c r="K241" s="157">
        <v>4</v>
      </c>
      <c r="L241" s="155"/>
      <c r="M241" s="155"/>
      <c r="N241" s="155"/>
      <c r="O241" s="155"/>
      <c r="P241" s="155"/>
      <c r="Q241" s="155"/>
      <c r="R241" s="158"/>
      <c r="T241" s="159"/>
      <c r="U241" s="155"/>
      <c r="V241" s="155"/>
      <c r="W241" s="155"/>
      <c r="X241" s="155"/>
      <c r="Y241" s="155"/>
      <c r="Z241" s="155"/>
      <c r="AA241" s="160"/>
      <c r="AT241" s="161" t="s">
        <v>371</v>
      </c>
      <c r="AU241" s="161" t="s">
        <v>130</v>
      </c>
      <c r="AV241" s="10" t="s">
        <v>130</v>
      </c>
      <c r="AW241" s="10" t="s">
        <v>30</v>
      </c>
      <c r="AX241" s="10" t="s">
        <v>72</v>
      </c>
      <c r="AY241" s="161" t="s">
        <v>164</v>
      </c>
    </row>
    <row r="242" spans="2:65" s="10" customFormat="1" ht="16.5" customHeight="1">
      <c r="B242" s="154"/>
      <c r="C242" s="155"/>
      <c r="D242" s="155"/>
      <c r="E242" s="156" t="s">
        <v>5</v>
      </c>
      <c r="F242" s="253" t="s">
        <v>1263</v>
      </c>
      <c r="G242" s="254"/>
      <c r="H242" s="254"/>
      <c r="I242" s="254"/>
      <c r="J242" s="155"/>
      <c r="K242" s="157">
        <v>1</v>
      </c>
      <c r="L242" s="155"/>
      <c r="M242" s="155"/>
      <c r="N242" s="155"/>
      <c r="O242" s="155"/>
      <c r="P242" s="155"/>
      <c r="Q242" s="155"/>
      <c r="R242" s="158"/>
      <c r="T242" s="159"/>
      <c r="U242" s="155"/>
      <c r="V242" s="155"/>
      <c r="W242" s="155"/>
      <c r="X242" s="155"/>
      <c r="Y242" s="155"/>
      <c r="Z242" s="155"/>
      <c r="AA242" s="160"/>
      <c r="AT242" s="161" t="s">
        <v>371</v>
      </c>
      <c r="AU242" s="161" t="s">
        <v>130</v>
      </c>
      <c r="AV242" s="10" t="s">
        <v>130</v>
      </c>
      <c r="AW242" s="10" t="s">
        <v>30</v>
      </c>
      <c r="AX242" s="10" t="s">
        <v>72</v>
      </c>
      <c r="AY242" s="161" t="s">
        <v>164</v>
      </c>
    </row>
    <row r="243" spans="2:65" s="11" customFormat="1" ht="16.5" customHeight="1">
      <c r="B243" s="162"/>
      <c r="C243" s="163"/>
      <c r="D243" s="163"/>
      <c r="E243" s="164" t="s">
        <v>5</v>
      </c>
      <c r="F243" s="255" t="s">
        <v>375</v>
      </c>
      <c r="G243" s="256"/>
      <c r="H243" s="256"/>
      <c r="I243" s="256"/>
      <c r="J243" s="163"/>
      <c r="K243" s="165">
        <v>5</v>
      </c>
      <c r="L243" s="163"/>
      <c r="M243" s="163"/>
      <c r="N243" s="163"/>
      <c r="O243" s="163"/>
      <c r="P243" s="163"/>
      <c r="Q243" s="163"/>
      <c r="R243" s="166"/>
      <c r="T243" s="167"/>
      <c r="U243" s="163"/>
      <c r="V243" s="163"/>
      <c r="W243" s="163"/>
      <c r="X243" s="163"/>
      <c r="Y243" s="163"/>
      <c r="Z243" s="163"/>
      <c r="AA243" s="168"/>
      <c r="AT243" s="169" t="s">
        <v>371</v>
      </c>
      <c r="AU243" s="169" t="s">
        <v>130</v>
      </c>
      <c r="AV243" s="11" t="s">
        <v>163</v>
      </c>
      <c r="AW243" s="11" t="s">
        <v>30</v>
      </c>
      <c r="AX243" s="11" t="s">
        <v>80</v>
      </c>
      <c r="AY243" s="169" t="s">
        <v>164</v>
      </c>
    </row>
    <row r="244" spans="2:65" s="1" customFormat="1" ht="25.5" customHeight="1">
      <c r="B244" s="140"/>
      <c r="C244" s="141" t="s">
        <v>306</v>
      </c>
      <c r="D244" s="141" t="s">
        <v>165</v>
      </c>
      <c r="E244" s="142" t="s">
        <v>1276</v>
      </c>
      <c r="F244" s="224" t="s">
        <v>1277</v>
      </c>
      <c r="G244" s="224"/>
      <c r="H244" s="224"/>
      <c r="I244" s="224"/>
      <c r="J244" s="143" t="s">
        <v>569</v>
      </c>
      <c r="K244" s="144">
        <v>1</v>
      </c>
      <c r="L244" s="225">
        <v>0</v>
      </c>
      <c r="M244" s="225"/>
      <c r="N244" s="225">
        <f>ROUND(L244*K244,2)</f>
        <v>0</v>
      </c>
      <c r="O244" s="225"/>
      <c r="P244" s="225"/>
      <c r="Q244" s="225"/>
      <c r="R244" s="145"/>
      <c r="T244" s="146" t="s">
        <v>5</v>
      </c>
      <c r="U244" s="43" t="s">
        <v>37</v>
      </c>
      <c r="V244" s="147">
        <v>2.677</v>
      </c>
      <c r="W244" s="147">
        <f>V244*K244</f>
        <v>2.677</v>
      </c>
      <c r="X244" s="147">
        <v>0</v>
      </c>
      <c r="Y244" s="147">
        <f>X244*K244</f>
        <v>0</v>
      </c>
      <c r="Z244" s="147">
        <v>0</v>
      </c>
      <c r="AA244" s="148">
        <f>Z244*K244</f>
        <v>0</v>
      </c>
      <c r="AR244" s="21" t="s">
        <v>478</v>
      </c>
      <c r="AT244" s="21" t="s">
        <v>165</v>
      </c>
      <c r="AU244" s="21" t="s">
        <v>130</v>
      </c>
      <c r="AY244" s="21" t="s">
        <v>164</v>
      </c>
      <c r="BE244" s="149">
        <f>IF(U244="základní",N244,0)</f>
        <v>0</v>
      </c>
      <c r="BF244" s="149">
        <f>IF(U244="snížená",N244,0)</f>
        <v>0</v>
      </c>
      <c r="BG244" s="149">
        <f>IF(U244="zákl. přenesená",N244,0)</f>
        <v>0</v>
      </c>
      <c r="BH244" s="149">
        <f>IF(U244="sníž. přenesená",N244,0)</f>
        <v>0</v>
      </c>
      <c r="BI244" s="149">
        <f>IF(U244="nulová",N244,0)</f>
        <v>0</v>
      </c>
      <c r="BJ244" s="21" t="s">
        <v>80</v>
      </c>
      <c r="BK244" s="149">
        <f>ROUND(L244*K244,2)</f>
        <v>0</v>
      </c>
      <c r="BL244" s="21" t="s">
        <v>478</v>
      </c>
      <c r="BM244" s="21" t="s">
        <v>1278</v>
      </c>
    </row>
    <row r="245" spans="2:65" s="1" customFormat="1" ht="36" customHeight="1">
      <c r="B245" s="34"/>
      <c r="C245" s="35"/>
      <c r="D245" s="35"/>
      <c r="E245" s="35"/>
      <c r="F245" s="222" t="s">
        <v>1279</v>
      </c>
      <c r="G245" s="223"/>
      <c r="H245" s="223"/>
      <c r="I245" s="223"/>
      <c r="J245" s="35"/>
      <c r="K245" s="35"/>
      <c r="L245" s="35"/>
      <c r="M245" s="35"/>
      <c r="N245" s="35"/>
      <c r="O245" s="35"/>
      <c r="P245" s="35"/>
      <c r="Q245" s="35"/>
      <c r="R245" s="36"/>
      <c r="T245" s="150"/>
      <c r="U245" s="35"/>
      <c r="V245" s="35"/>
      <c r="W245" s="35"/>
      <c r="X245" s="35"/>
      <c r="Y245" s="35"/>
      <c r="Z245" s="35"/>
      <c r="AA245" s="73"/>
      <c r="AT245" s="21" t="s">
        <v>176</v>
      </c>
      <c r="AU245" s="21" t="s">
        <v>130</v>
      </c>
    </row>
    <row r="246" spans="2:65" s="10" customFormat="1" ht="16.5" customHeight="1">
      <c r="B246" s="154"/>
      <c r="C246" s="155"/>
      <c r="D246" s="155"/>
      <c r="E246" s="156" t="s">
        <v>5</v>
      </c>
      <c r="F246" s="253" t="s">
        <v>1280</v>
      </c>
      <c r="G246" s="254"/>
      <c r="H246" s="254"/>
      <c r="I246" s="254"/>
      <c r="J246" s="155"/>
      <c r="K246" s="157">
        <v>1</v>
      </c>
      <c r="L246" s="155"/>
      <c r="M246" s="155"/>
      <c r="N246" s="155"/>
      <c r="O246" s="155"/>
      <c r="P246" s="155"/>
      <c r="Q246" s="155"/>
      <c r="R246" s="158"/>
      <c r="T246" s="159"/>
      <c r="U246" s="155"/>
      <c r="V246" s="155"/>
      <c r="W246" s="155"/>
      <c r="X246" s="155"/>
      <c r="Y246" s="155"/>
      <c r="Z246" s="155"/>
      <c r="AA246" s="160"/>
      <c r="AT246" s="161" t="s">
        <v>371</v>
      </c>
      <c r="AU246" s="161" t="s">
        <v>130</v>
      </c>
      <c r="AV246" s="10" t="s">
        <v>130</v>
      </c>
      <c r="AW246" s="10" t="s">
        <v>30</v>
      </c>
      <c r="AX246" s="10" t="s">
        <v>80</v>
      </c>
      <c r="AY246" s="161" t="s">
        <v>164</v>
      </c>
    </row>
    <row r="247" spans="2:65" s="1" customFormat="1" ht="38.25" customHeight="1">
      <c r="B247" s="140"/>
      <c r="C247" s="141" t="s">
        <v>320</v>
      </c>
      <c r="D247" s="141" t="s">
        <v>165</v>
      </c>
      <c r="E247" s="142" t="s">
        <v>1281</v>
      </c>
      <c r="F247" s="224" t="s">
        <v>1282</v>
      </c>
      <c r="G247" s="224"/>
      <c r="H247" s="224"/>
      <c r="I247" s="224"/>
      <c r="J247" s="143" t="s">
        <v>569</v>
      </c>
      <c r="K247" s="144">
        <v>1</v>
      </c>
      <c r="L247" s="225">
        <v>0</v>
      </c>
      <c r="M247" s="225"/>
      <c r="N247" s="225">
        <f>ROUND(L247*K247,2)</f>
        <v>0</v>
      </c>
      <c r="O247" s="225"/>
      <c r="P247" s="225"/>
      <c r="Q247" s="225"/>
      <c r="R247" s="145"/>
      <c r="T247" s="146" t="s">
        <v>5</v>
      </c>
      <c r="U247" s="43" t="s">
        <v>37</v>
      </c>
      <c r="V247" s="147">
        <v>1.3385</v>
      </c>
      <c r="W247" s="147">
        <f>V247*K247</f>
        <v>1.3385</v>
      </c>
      <c r="X247" s="147">
        <v>0</v>
      </c>
      <c r="Y247" s="147">
        <f>X247*K247</f>
        <v>0</v>
      </c>
      <c r="Z247" s="147">
        <v>0</v>
      </c>
      <c r="AA247" s="148">
        <f>Z247*K247</f>
        <v>0</v>
      </c>
      <c r="AR247" s="21" t="s">
        <v>478</v>
      </c>
      <c r="AT247" s="21" t="s">
        <v>165</v>
      </c>
      <c r="AU247" s="21" t="s">
        <v>130</v>
      </c>
      <c r="AY247" s="21" t="s">
        <v>164</v>
      </c>
      <c r="BE247" s="149">
        <f>IF(U247="základní",N247,0)</f>
        <v>0</v>
      </c>
      <c r="BF247" s="149">
        <f>IF(U247="snížená",N247,0)</f>
        <v>0</v>
      </c>
      <c r="BG247" s="149">
        <f>IF(U247="zákl. přenesená",N247,0)</f>
        <v>0</v>
      </c>
      <c r="BH247" s="149">
        <f>IF(U247="sníž. přenesená",N247,0)</f>
        <v>0</v>
      </c>
      <c r="BI247" s="149">
        <f>IF(U247="nulová",N247,0)</f>
        <v>0</v>
      </c>
      <c r="BJ247" s="21" t="s">
        <v>80</v>
      </c>
      <c r="BK247" s="149">
        <f>ROUND(L247*K247,2)</f>
        <v>0</v>
      </c>
      <c r="BL247" s="21" t="s">
        <v>478</v>
      </c>
      <c r="BM247" s="21" t="s">
        <v>1283</v>
      </c>
    </row>
    <row r="248" spans="2:65" s="10" customFormat="1" ht="16.5" customHeight="1">
      <c r="B248" s="154"/>
      <c r="C248" s="155"/>
      <c r="D248" s="155"/>
      <c r="E248" s="156" t="s">
        <v>5</v>
      </c>
      <c r="F248" s="257" t="s">
        <v>1263</v>
      </c>
      <c r="G248" s="258"/>
      <c r="H248" s="258"/>
      <c r="I248" s="258"/>
      <c r="J248" s="155"/>
      <c r="K248" s="157">
        <v>1</v>
      </c>
      <c r="L248" s="155"/>
      <c r="M248" s="155"/>
      <c r="N248" s="155"/>
      <c r="O248" s="155"/>
      <c r="P248" s="155"/>
      <c r="Q248" s="155"/>
      <c r="R248" s="158"/>
      <c r="T248" s="159"/>
      <c r="U248" s="155"/>
      <c r="V248" s="155"/>
      <c r="W248" s="155"/>
      <c r="X248" s="155"/>
      <c r="Y248" s="155"/>
      <c r="Z248" s="155"/>
      <c r="AA248" s="160"/>
      <c r="AT248" s="161" t="s">
        <v>371</v>
      </c>
      <c r="AU248" s="161" t="s">
        <v>130</v>
      </c>
      <c r="AV248" s="10" t="s">
        <v>130</v>
      </c>
      <c r="AW248" s="10" t="s">
        <v>30</v>
      </c>
      <c r="AX248" s="10" t="s">
        <v>80</v>
      </c>
      <c r="AY248" s="161" t="s">
        <v>164</v>
      </c>
    </row>
    <row r="249" spans="2:65" s="1" customFormat="1" ht="38.25" customHeight="1">
      <c r="B249" s="140"/>
      <c r="C249" s="141" t="s">
        <v>274</v>
      </c>
      <c r="D249" s="141" t="s">
        <v>165</v>
      </c>
      <c r="E249" s="142" t="s">
        <v>1120</v>
      </c>
      <c r="F249" s="224" t="s">
        <v>1121</v>
      </c>
      <c r="G249" s="224"/>
      <c r="H249" s="224"/>
      <c r="I249" s="224"/>
      <c r="J249" s="143" t="s">
        <v>409</v>
      </c>
      <c r="K249" s="144">
        <v>68.2</v>
      </c>
      <c r="L249" s="225">
        <v>0</v>
      </c>
      <c r="M249" s="225"/>
      <c r="N249" s="225">
        <f>ROUND(L249*K249,2)</f>
        <v>0</v>
      </c>
      <c r="O249" s="225"/>
      <c r="P249" s="225"/>
      <c r="Q249" s="225"/>
      <c r="R249" s="145"/>
      <c r="T249" s="146" t="s">
        <v>5</v>
      </c>
      <c r="U249" s="43" t="s">
        <v>37</v>
      </c>
      <c r="V249" s="147">
        <v>2.8000000000000001E-2</v>
      </c>
      <c r="W249" s="147">
        <f>V249*K249</f>
        <v>1.9096000000000002</v>
      </c>
      <c r="X249" s="147">
        <v>0</v>
      </c>
      <c r="Y249" s="147">
        <f>X249*K249</f>
        <v>0</v>
      </c>
      <c r="Z249" s="147">
        <v>0</v>
      </c>
      <c r="AA249" s="148">
        <f>Z249*K249</f>
        <v>0</v>
      </c>
      <c r="AR249" s="21" t="s">
        <v>163</v>
      </c>
      <c r="AT249" s="21" t="s">
        <v>165</v>
      </c>
      <c r="AU249" s="21" t="s">
        <v>130</v>
      </c>
      <c r="AY249" s="21" t="s">
        <v>164</v>
      </c>
      <c r="BE249" s="149">
        <f>IF(U249="základní",N249,0)</f>
        <v>0</v>
      </c>
      <c r="BF249" s="149">
        <f>IF(U249="snížená",N249,0)</f>
        <v>0</v>
      </c>
      <c r="BG249" s="149">
        <f>IF(U249="zákl. přenesená",N249,0)</f>
        <v>0</v>
      </c>
      <c r="BH249" s="149">
        <f>IF(U249="sníž. přenesená",N249,0)</f>
        <v>0</v>
      </c>
      <c r="BI249" s="149">
        <f>IF(U249="nulová",N249,0)</f>
        <v>0</v>
      </c>
      <c r="BJ249" s="21" t="s">
        <v>80</v>
      </c>
      <c r="BK249" s="149">
        <f>ROUND(L249*K249,2)</f>
        <v>0</v>
      </c>
      <c r="BL249" s="21" t="s">
        <v>163</v>
      </c>
      <c r="BM249" s="21" t="s">
        <v>1284</v>
      </c>
    </row>
    <row r="250" spans="2:65" s="12" customFormat="1" ht="16.5" customHeight="1">
      <c r="B250" s="174"/>
      <c r="C250" s="175"/>
      <c r="D250" s="175"/>
      <c r="E250" s="176" t="s">
        <v>5</v>
      </c>
      <c r="F250" s="259" t="s">
        <v>1285</v>
      </c>
      <c r="G250" s="260"/>
      <c r="H250" s="260"/>
      <c r="I250" s="260"/>
      <c r="J250" s="175"/>
      <c r="K250" s="176" t="s">
        <v>5</v>
      </c>
      <c r="L250" s="175"/>
      <c r="M250" s="175"/>
      <c r="N250" s="175"/>
      <c r="O250" s="175"/>
      <c r="P250" s="175"/>
      <c r="Q250" s="175"/>
      <c r="R250" s="177"/>
      <c r="T250" s="178"/>
      <c r="U250" s="175"/>
      <c r="V250" s="175"/>
      <c r="W250" s="175"/>
      <c r="X250" s="175"/>
      <c r="Y250" s="175"/>
      <c r="Z250" s="175"/>
      <c r="AA250" s="179"/>
      <c r="AT250" s="180" t="s">
        <v>371</v>
      </c>
      <c r="AU250" s="180" t="s">
        <v>130</v>
      </c>
      <c r="AV250" s="12" t="s">
        <v>80</v>
      </c>
      <c r="AW250" s="12" t="s">
        <v>30</v>
      </c>
      <c r="AX250" s="12" t="s">
        <v>72</v>
      </c>
      <c r="AY250" s="180" t="s">
        <v>164</v>
      </c>
    </row>
    <row r="251" spans="2:65" s="10" customFormat="1" ht="16.5" customHeight="1">
      <c r="B251" s="154"/>
      <c r="C251" s="155"/>
      <c r="D251" s="155"/>
      <c r="E251" s="156" t="s">
        <v>5</v>
      </c>
      <c r="F251" s="253" t="s">
        <v>1286</v>
      </c>
      <c r="G251" s="254"/>
      <c r="H251" s="254"/>
      <c r="I251" s="254"/>
      <c r="J251" s="155"/>
      <c r="K251" s="157">
        <v>22</v>
      </c>
      <c r="L251" s="155"/>
      <c r="M251" s="155"/>
      <c r="N251" s="155"/>
      <c r="O251" s="155"/>
      <c r="P251" s="155"/>
      <c r="Q251" s="155"/>
      <c r="R251" s="158"/>
      <c r="T251" s="159"/>
      <c r="U251" s="155"/>
      <c r="V251" s="155"/>
      <c r="W251" s="155"/>
      <c r="X251" s="155"/>
      <c r="Y251" s="155"/>
      <c r="Z251" s="155"/>
      <c r="AA251" s="160"/>
      <c r="AT251" s="161" t="s">
        <v>371</v>
      </c>
      <c r="AU251" s="161" t="s">
        <v>130</v>
      </c>
      <c r="AV251" s="10" t="s">
        <v>130</v>
      </c>
      <c r="AW251" s="10" t="s">
        <v>30</v>
      </c>
      <c r="AX251" s="10" t="s">
        <v>72</v>
      </c>
      <c r="AY251" s="161" t="s">
        <v>164</v>
      </c>
    </row>
    <row r="252" spans="2:65" s="10" customFormat="1" ht="16.5" customHeight="1">
      <c r="B252" s="154"/>
      <c r="C252" s="155"/>
      <c r="D252" s="155"/>
      <c r="E252" s="156" t="s">
        <v>5</v>
      </c>
      <c r="F252" s="253" t="s">
        <v>1287</v>
      </c>
      <c r="G252" s="254"/>
      <c r="H252" s="254"/>
      <c r="I252" s="254"/>
      <c r="J252" s="155"/>
      <c r="K252" s="157">
        <v>46.2</v>
      </c>
      <c r="L252" s="155"/>
      <c r="M252" s="155"/>
      <c r="N252" s="155"/>
      <c r="O252" s="155"/>
      <c r="P252" s="155"/>
      <c r="Q252" s="155"/>
      <c r="R252" s="158"/>
      <c r="T252" s="159"/>
      <c r="U252" s="155"/>
      <c r="V252" s="155"/>
      <c r="W252" s="155"/>
      <c r="X252" s="155"/>
      <c r="Y252" s="155"/>
      <c r="Z252" s="155"/>
      <c r="AA252" s="160"/>
      <c r="AT252" s="161" t="s">
        <v>371</v>
      </c>
      <c r="AU252" s="161" t="s">
        <v>130</v>
      </c>
      <c r="AV252" s="10" t="s">
        <v>130</v>
      </c>
      <c r="AW252" s="10" t="s">
        <v>30</v>
      </c>
      <c r="AX252" s="10" t="s">
        <v>72</v>
      </c>
      <c r="AY252" s="161" t="s">
        <v>164</v>
      </c>
    </row>
    <row r="253" spans="2:65" s="11" customFormat="1" ht="16.5" customHeight="1">
      <c r="B253" s="162"/>
      <c r="C253" s="163"/>
      <c r="D253" s="163"/>
      <c r="E253" s="164" t="s">
        <v>5</v>
      </c>
      <c r="F253" s="255" t="s">
        <v>375</v>
      </c>
      <c r="G253" s="256"/>
      <c r="H253" s="256"/>
      <c r="I253" s="256"/>
      <c r="J253" s="163"/>
      <c r="K253" s="165">
        <v>68.2</v>
      </c>
      <c r="L253" s="163"/>
      <c r="M253" s="163"/>
      <c r="N253" s="163"/>
      <c r="O253" s="163"/>
      <c r="P253" s="163"/>
      <c r="Q253" s="163"/>
      <c r="R253" s="166"/>
      <c r="T253" s="167"/>
      <c r="U253" s="163"/>
      <c r="V253" s="163"/>
      <c r="W253" s="163"/>
      <c r="X253" s="163"/>
      <c r="Y253" s="163"/>
      <c r="Z253" s="163"/>
      <c r="AA253" s="168"/>
      <c r="AT253" s="169" t="s">
        <v>371</v>
      </c>
      <c r="AU253" s="169" t="s">
        <v>130</v>
      </c>
      <c r="AV253" s="11" t="s">
        <v>163</v>
      </c>
      <c r="AW253" s="11" t="s">
        <v>30</v>
      </c>
      <c r="AX253" s="11" t="s">
        <v>80</v>
      </c>
      <c r="AY253" s="169" t="s">
        <v>164</v>
      </c>
    </row>
    <row r="254" spans="2:65" s="1" customFormat="1" ht="16.5" customHeight="1">
      <c r="B254" s="140"/>
      <c r="C254" s="170" t="s">
        <v>278</v>
      </c>
      <c r="D254" s="170" t="s">
        <v>508</v>
      </c>
      <c r="E254" s="171" t="s">
        <v>1090</v>
      </c>
      <c r="F254" s="263" t="s">
        <v>1091</v>
      </c>
      <c r="G254" s="263"/>
      <c r="H254" s="263"/>
      <c r="I254" s="263"/>
      <c r="J254" s="172" t="s">
        <v>409</v>
      </c>
      <c r="K254" s="173">
        <v>68.2</v>
      </c>
      <c r="L254" s="264">
        <v>0</v>
      </c>
      <c r="M254" s="264"/>
      <c r="N254" s="264">
        <f>ROUND(L254*K254,2)</f>
        <v>0</v>
      </c>
      <c r="O254" s="225"/>
      <c r="P254" s="225"/>
      <c r="Q254" s="225"/>
      <c r="R254" s="145"/>
      <c r="T254" s="146" t="s">
        <v>5</v>
      </c>
      <c r="U254" s="43" t="s">
        <v>37</v>
      </c>
      <c r="V254" s="147">
        <v>0</v>
      </c>
      <c r="W254" s="147">
        <f>V254*K254</f>
        <v>0</v>
      </c>
      <c r="X254" s="147">
        <v>6.3000000000000003E-4</v>
      </c>
      <c r="Y254" s="147">
        <f>X254*K254</f>
        <v>4.2966000000000004E-2</v>
      </c>
      <c r="Z254" s="147">
        <v>0</v>
      </c>
      <c r="AA254" s="148">
        <f>Z254*K254</f>
        <v>0</v>
      </c>
      <c r="AR254" s="21" t="s">
        <v>1107</v>
      </c>
      <c r="AT254" s="21" t="s">
        <v>508</v>
      </c>
      <c r="AU254" s="21" t="s">
        <v>130</v>
      </c>
      <c r="AY254" s="21" t="s">
        <v>164</v>
      </c>
      <c r="BE254" s="149">
        <f>IF(U254="základní",N254,0)</f>
        <v>0</v>
      </c>
      <c r="BF254" s="149">
        <f>IF(U254="snížená",N254,0)</f>
        <v>0</v>
      </c>
      <c r="BG254" s="149">
        <f>IF(U254="zákl. přenesená",N254,0)</f>
        <v>0</v>
      </c>
      <c r="BH254" s="149">
        <f>IF(U254="sníž. přenesená",N254,0)</f>
        <v>0</v>
      </c>
      <c r="BI254" s="149">
        <f>IF(U254="nulová",N254,0)</f>
        <v>0</v>
      </c>
      <c r="BJ254" s="21" t="s">
        <v>80</v>
      </c>
      <c r="BK254" s="149">
        <f>ROUND(L254*K254,2)</f>
        <v>0</v>
      </c>
      <c r="BL254" s="21" t="s">
        <v>1107</v>
      </c>
      <c r="BM254" s="21" t="s">
        <v>1288</v>
      </c>
    </row>
    <row r="255" spans="2:65" s="1" customFormat="1" ht="16.5" customHeight="1">
      <c r="B255" s="34"/>
      <c r="C255" s="35"/>
      <c r="D255" s="35"/>
      <c r="E255" s="35"/>
      <c r="F255" s="222" t="s">
        <v>1093</v>
      </c>
      <c r="G255" s="223"/>
      <c r="H255" s="223"/>
      <c r="I255" s="223"/>
      <c r="J255" s="35"/>
      <c r="K255" s="35"/>
      <c r="L255" s="35"/>
      <c r="M255" s="35"/>
      <c r="N255" s="35"/>
      <c r="O255" s="35"/>
      <c r="P255" s="35"/>
      <c r="Q255" s="35"/>
      <c r="R255" s="36"/>
      <c r="T255" s="150"/>
      <c r="U255" s="35"/>
      <c r="V255" s="35"/>
      <c r="W255" s="35"/>
      <c r="X255" s="35"/>
      <c r="Y255" s="35"/>
      <c r="Z255" s="35"/>
      <c r="AA255" s="73"/>
      <c r="AT255" s="21" t="s">
        <v>176</v>
      </c>
      <c r="AU255" s="21" t="s">
        <v>130</v>
      </c>
    </row>
    <row r="256" spans="2:65" s="12" customFormat="1" ht="16.5" customHeight="1">
      <c r="B256" s="174"/>
      <c r="C256" s="175"/>
      <c r="D256" s="175"/>
      <c r="E256" s="176" t="s">
        <v>5</v>
      </c>
      <c r="F256" s="261" t="s">
        <v>1285</v>
      </c>
      <c r="G256" s="262"/>
      <c r="H256" s="262"/>
      <c r="I256" s="262"/>
      <c r="J256" s="175"/>
      <c r="K256" s="176" t="s">
        <v>5</v>
      </c>
      <c r="L256" s="175"/>
      <c r="M256" s="175"/>
      <c r="N256" s="175"/>
      <c r="O256" s="175"/>
      <c r="P256" s="175"/>
      <c r="Q256" s="175"/>
      <c r="R256" s="177"/>
      <c r="T256" s="178"/>
      <c r="U256" s="175"/>
      <c r="V256" s="175"/>
      <c r="W256" s="175"/>
      <c r="X256" s="175"/>
      <c r="Y256" s="175"/>
      <c r="Z256" s="175"/>
      <c r="AA256" s="179"/>
      <c r="AT256" s="180" t="s">
        <v>371</v>
      </c>
      <c r="AU256" s="180" t="s">
        <v>130</v>
      </c>
      <c r="AV256" s="12" t="s">
        <v>80</v>
      </c>
      <c r="AW256" s="12" t="s">
        <v>30</v>
      </c>
      <c r="AX256" s="12" t="s">
        <v>72</v>
      </c>
      <c r="AY256" s="180" t="s">
        <v>164</v>
      </c>
    </row>
    <row r="257" spans="2:65" s="10" customFormat="1" ht="16.5" customHeight="1">
      <c r="B257" s="154"/>
      <c r="C257" s="155"/>
      <c r="D257" s="155"/>
      <c r="E257" s="156" t="s">
        <v>5</v>
      </c>
      <c r="F257" s="253" t="s">
        <v>1286</v>
      </c>
      <c r="G257" s="254"/>
      <c r="H257" s="254"/>
      <c r="I257" s="254"/>
      <c r="J257" s="155"/>
      <c r="K257" s="157">
        <v>22</v>
      </c>
      <c r="L257" s="155"/>
      <c r="M257" s="155"/>
      <c r="N257" s="155"/>
      <c r="O257" s="155"/>
      <c r="P257" s="155"/>
      <c r="Q257" s="155"/>
      <c r="R257" s="158"/>
      <c r="T257" s="159"/>
      <c r="U257" s="155"/>
      <c r="V257" s="155"/>
      <c r="W257" s="155"/>
      <c r="X257" s="155"/>
      <c r="Y257" s="155"/>
      <c r="Z257" s="155"/>
      <c r="AA257" s="160"/>
      <c r="AT257" s="161" t="s">
        <v>371</v>
      </c>
      <c r="AU257" s="161" t="s">
        <v>130</v>
      </c>
      <c r="AV257" s="10" t="s">
        <v>130</v>
      </c>
      <c r="AW257" s="10" t="s">
        <v>30</v>
      </c>
      <c r="AX257" s="10" t="s">
        <v>72</v>
      </c>
      <c r="AY257" s="161" t="s">
        <v>164</v>
      </c>
    </row>
    <row r="258" spans="2:65" s="10" customFormat="1" ht="16.5" customHeight="1">
      <c r="B258" s="154"/>
      <c r="C258" s="155"/>
      <c r="D258" s="155"/>
      <c r="E258" s="156" t="s">
        <v>5</v>
      </c>
      <c r="F258" s="253" t="s">
        <v>1287</v>
      </c>
      <c r="G258" s="254"/>
      <c r="H258" s="254"/>
      <c r="I258" s="254"/>
      <c r="J258" s="155"/>
      <c r="K258" s="157">
        <v>46.2</v>
      </c>
      <c r="L258" s="155"/>
      <c r="M258" s="155"/>
      <c r="N258" s="155"/>
      <c r="O258" s="155"/>
      <c r="P258" s="155"/>
      <c r="Q258" s="155"/>
      <c r="R258" s="158"/>
      <c r="T258" s="159"/>
      <c r="U258" s="155"/>
      <c r="V258" s="155"/>
      <c r="W258" s="155"/>
      <c r="X258" s="155"/>
      <c r="Y258" s="155"/>
      <c r="Z258" s="155"/>
      <c r="AA258" s="160"/>
      <c r="AT258" s="161" t="s">
        <v>371</v>
      </c>
      <c r="AU258" s="161" t="s">
        <v>130</v>
      </c>
      <c r="AV258" s="10" t="s">
        <v>130</v>
      </c>
      <c r="AW258" s="10" t="s">
        <v>30</v>
      </c>
      <c r="AX258" s="10" t="s">
        <v>72</v>
      </c>
      <c r="AY258" s="161" t="s">
        <v>164</v>
      </c>
    </row>
    <row r="259" spans="2:65" s="11" customFormat="1" ht="16.5" customHeight="1">
      <c r="B259" s="162"/>
      <c r="C259" s="163"/>
      <c r="D259" s="163"/>
      <c r="E259" s="164" t="s">
        <v>5</v>
      </c>
      <c r="F259" s="255" t="s">
        <v>375</v>
      </c>
      <c r="G259" s="256"/>
      <c r="H259" s="256"/>
      <c r="I259" s="256"/>
      <c r="J259" s="163"/>
      <c r="K259" s="165">
        <v>68.2</v>
      </c>
      <c r="L259" s="163"/>
      <c r="M259" s="163"/>
      <c r="N259" s="163"/>
      <c r="O259" s="163"/>
      <c r="P259" s="163"/>
      <c r="Q259" s="163"/>
      <c r="R259" s="166"/>
      <c r="T259" s="167"/>
      <c r="U259" s="163"/>
      <c r="V259" s="163"/>
      <c r="W259" s="163"/>
      <c r="X259" s="163"/>
      <c r="Y259" s="163"/>
      <c r="Z259" s="163"/>
      <c r="AA259" s="168"/>
      <c r="AT259" s="169" t="s">
        <v>371</v>
      </c>
      <c r="AU259" s="169" t="s">
        <v>130</v>
      </c>
      <c r="AV259" s="11" t="s">
        <v>163</v>
      </c>
      <c r="AW259" s="11" t="s">
        <v>30</v>
      </c>
      <c r="AX259" s="11" t="s">
        <v>80</v>
      </c>
      <c r="AY259" s="169" t="s">
        <v>164</v>
      </c>
    </row>
    <row r="260" spans="2:65" s="1" customFormat="1" ht="38.25" customHeight="1">
      <c r="B260" s="140"/>
      <c r="C260" s="141" t="s">
        <v>266</v>
      </c>
      <c r="D260" s="141" t="s">
        <v>165</v>
      </c>
      <c r="E260" s="142" t="s">
        <v>1132</v>
      </c>
      <c r="F260" s="224" t="s">
        <v>1133</v>
      </c>
      <c r="G260" s="224"/>
      <c r="H260" s="224"/>
      <c r="I260" s="224"/>
      <c r="J260" s="143" t="s">
        <v>409</v>
      </c>
      <c r="K260" s="144">
        <v>306.89999999999998</v>
      </c>
      <c r="L260" s="225">
        <v>0</v>
      </c>
      <c r="M260" s="225"/>
      <c r="N260" s="225">
        <f>ROUND(L260*K260,2)</f>
        <v>0</v>
      </c>
      <c r="O260" s="225"/>
      <c r="P260" s="225"/>
      <c r="Q260" s="225"/>
      <c r="R260" s="145"/>
      <c r="T260" s="146" t="s">
        <v>5</v>
      </c>
      <c r="U260" s="43" t="s">
        <v>37</v>
      </c>
      <c r="V260" s="147">
        <v>5.8000000000000003E-2</v>
      </c>
      <c r="W260" s="147">
        <f>V260*K260</f>
        <v>17.8002</v>
      </c>
      <c r="X260" s="147">
        <v>0</v>
      </c>
      <c r="Y260" s="147">
        <f>X260*K260</f>
        <v>0</v>
      </c>
      <c r="Z260" s="147">
        <v>0</v>
      </c>
      <c r="AA260" s="148">
        <f>Z260*K260</f>
        <v>0</v>
      </c>
      <c r="AR260" s="21" t="s">
        <v>478</v>
      </c>
      <c r="AT260" s="21" t="s">
        <v>165</v>
      </c>
      <c r="AU260" s="21" t="s">
        <v>130</v>
      </c>
      <c r="AY260" s="21" t="s">
        <v>164</v>
      </c>
      <c r="BE260" s="149">
        <f>IF(U260="základní",N260,0)</f>
        <v>0</v>
      </c>
      <c r="BF260" s="149">
        <f>IF(U260="snížená",N260,0)</f>
        <v>0</v>
      </c>
      <c r="BG260" s="149">
        <f>IF(U260="zákl. přenesená",N260,0)</f>
        <v>0</v>
      </c>
      <c r="BH260" s="149">
        <f>IF(U260="sníž. přenesená",N260,0)</f>
        <v>0</v>
      </c>
      <c r="BI260" s="149">
        <f>IF(U260="nulová",N260,0)</f>
        <v>0</v>
      </c>
      <c r="BJ260" s="21" t="s">
        <v>80</v>
      </c>
      <c r="BK260" s="149">
        <f>ROUND(L260*K260,2)</f>
        <v>0</v>
      </c>
      <c r="BL260" s="21" t="s">
        <v>478</v>
      </c>
      <c r="BM260" s="21" t="s">
        <v>1289</v>
      </c>
    </row>
    <row r="261" spans="2:65" s="10" customFormat="1" ht="16.5" customHeight="1">
      <c r="B261" s="154"/>
      <c r="C261" s="155"/>
      <c r="D261" s="155"/>
      <c r="E261" s="156" t="s">
        <v>5</v>
      </c>
      <c r="F261" s="257" t="s">
        <v>1290</v>
      </c>
      <c r="G261" s="258"/>
      <c r="H261" s="258"/>
      <c r="I261" s="258"/>
      <c r="J261" s="155"/>
      <c r="K261" s="157">
        <v>306.89999999999998</v>
      </c>
      <c r="L261" s="155"/>
      <c r="M261" s="155"/>
      <c r="N261" s="155"/>
      <c r="O261" s="155"/>
      <c r="P261" s="155"/>
      <c r="Q261" s="155"/>
      <c r="R261" s="158"/>
      <c r="T261" s="159"/>
      <c r="U261" s="155"/>
      <c r="V261" s="155"/>
      <c r="W261" s="155"/>
      <c r="X261" s="155"/>
      <c r="Y261" s="155"/>
      <c r="Z261" s="155"/>
      <c r="AA261" s="160"/>
      <c r="AT261" s="161" t="s">
        <v>371</v>
      </c>
      <c r="AU261" s="161" t="s">
        <v>130</v>
      </c>
      <c r="AV261" s="10" t="s">
        <v>130</v>
      </c>
      <c r="AW261" s="10" t="s">
        <v>30</v>
      </c>
      <c r="AX261" s="10" t="s">
        <v>80</v>
      </c>
      <c r="AY261" s="161" t="s">
        <v>164</v>
      </c>
    </row>
    <row r="262" spans="2:65" s="1" customFormat="1" ht="16.5" customHeight="1">
      <c r="B262" s="140"/>
      <c r="C262" s="170" t="s">
        <v>270</v>
      </c>
      <c r="D262" s="170" t="s">
        <v>508</v>
      </c>
      <c r="E262" s="171" t="s">
        <v>1090</v>
      </c>
      <c r="F262" s="263" t="s">
        <v>1091</v>
      </c>
      <c r="G262" s="263"/>
      <c r="H262" s="263"/>
      <c r="I262" s="263"/>
      <c r="J262" s="172" t="s">
        <v>409</v>
      </c>
      <c r="K262" s="173">
        <v>306.89999999999998</v>
      </c>
      <c r="L262" s="264">
        <v>0</v>
      </c>
      <c r="M262" s="264"/>
      <c r="N262" s="264">
        <f>ROUND(L262*K262,2)</f>
        <v>0</v>
      </c>
      <c r="O262" s="225"/>
      <c r="P262" s="225"/>
      <c r="Q262" s="225"/>
      <c r="R262" s="145"/>
      <c r="T262" s="146" t="s">
        <v>5</v>
      </c>
      <c r="U262" s="43" t="s">
        <v>37</v>
      </c>
      <c r="V262" s="147">
        <v>0</v>
      </c>
      <c r="W262" s="147">
        <f>V262*K262</f>
        <v>0</v>
      </c>
      <c r="X262" s="147">
        <v>6.3000000000000003E-4</v>
      </c>
      <c r="Y262" s="147">
        <f>X262*K262</f>
        <v>0.19334699999999999</v>
      </c>
      <c r="Z262" s="147">
        <v>0</v>
      </c>
      <c r="AA262" s="148">
        <f>Z262*K262</f>
        <v>0</v>
      </c>
      <c r="AR262" s="21" t="s">
        <v>1107</v>
      </c>
      <c r="AT262" s="21" t="s">
        <v>508</v>
      </c>
      <c r="AU262" s="21" t="s">
        <v>130</v>
      </c>
      <c r="AY262" s="21" t="s">
        <v>164</v>
      </c>
      <c r="BE262" s="149">
        <f>IF(U262="základní",N262,0)</f>
        <v>0</v>
      </c>
      <c r="BF262" s="149">
        <f>IF(U262="snížená",N262,0)</f>
        <v>0</v>
      </c>
      <c r="BG262" s="149">
        <f>IF(U262="zákl. přenesená",N262,0)</f>
        <v>0</v>
      </c>
      <c r="BH262" s="149">
        <f>IF(U262="sníž. přenesená",N262,0)</f>
        <v>0</v>
      </c>
      <c r="BI262" s="149">
        <f>IF(U262="nulová",N262,0)</f>
        <v>0</v>
      </c>
      <c r="BJ262" s="21" t="s">
        <v>80</v>
      </c>
      <c r="BK262" s="149">
        <f>ROUND(L262*K262,2)</f>
        <v>0</v>
      </c>
      <c r="BL262" s="21" t="s">
        <v>1107</v>
      </c>
      <c r="BM262" s="21" t="s">
        <v>1291</v>
      </c>
    </row>
    <row r="263" spans="2:65" s="1" customFormat="1" ht="16.5" customHeight="1">
      <c r="B263" s="34"/>
      <c r="C263" s="35"/>
      <c r="D263" s="35"/>
      <c r="E263" s="35"/>
      <c r="F263" s="222" t="s">
        <v>1093</v>
      </c>
      <c r="G263" s="223"/>
      <c r="H263" s="223"/>
      <c r="I263" s="223"/>
      <c r="J263" s="35"/>
      <c r="K263" s="35"/>
      <c r="L263" s="35"/>
      <c r="M263" s="35"/>
      <c r="N263" s="35"/>
      <c r="O263" s="35"/>
      <c r="P263" s="35"/>
      <c r="Q263" s="35"/>
      <c r="R263" s="36"/>
      <c r="T263" s="150"/>
      <c r="U263" s="35"/>
      <c r="V263" s="35"/>
      <c r="W263" s="35"/>
      <c r="X263" s="35"/>
      <c r="Y263" s="35"/>
      <c r="Z263" s="35"/>
      <c r="AA263" s="73"/>
      <c r="AT263" s="21" t="s">
        <v>176</v>
      </c>
      <c r="AU263" s="21" t="s">
        <v>130</v>
      </c>
    </row>
    <row r="264" spans="2:65" s="10" customFormat="1" ht="16.5" customHeight="1">
      <c r="B264" s="154"/>
      <c r="C264" s="155"/>
      <c r="D264" s="155"/>
      <c r="E264" s="156" t="s">
        <v>5</v>
      </c>
      <c r="F264" s="253" t="s">
        <v>1290</v>
      </c>
      <c r="G264" s="254"/>
      <c r="H264" s="254"/>
      <c r="I264" s="254"/>
      <c r="J264" s="155"/>
      <c r="K264" s="157">
        <v>306.89999999999998</v>
      </c>
      <c r="L264" s="155"/>
      <c r="M264" s="155"/>
      <c r="N264" s="155"/>
      <c r="O264" s="155"/>
      <c r="P264" s="155"/>
      <c r="Q264" s="155"/>
      <c r="R264" s="158"/>
      <c r="T264" s="159"/>
      <c r="U264" s="155"/>
      <c r="V264" s="155"/>
      <c r="W264" s="155"/>
      <c r="X264" s="155"/>
      <c r="Y264" s="155"/>
      <c r="Z264" s="155"/>
      <c r="AA264" s="160"/>
      <c r="AT264" s="161" t="s">
        <v>371</v>
      </c>
      <c r="AU264" s="161" t="s">
        <v>130</v>
      </c>
      <c r="AV264" s="10" t="s">
        <v>130</v>
      </c>
      <c r="AW264" s="10" t="s">
        <v>30</v>
      </c>
      <c r="AX264" s="10" t="s">
        <v>80</v>
      </c>
      <c r="AY264" s="161" t="s">
        <v>164</v>
      </c>
    </row>
    <row r="265" spans="2:65" s="9" customFormat="1" ht="29.85" customHeight="1">
      <c r="B265" s="129"/>
      <c r="C265" s="130"/>
      <c r="D265" s="139" t="s">
        <v>1048</v>
      </c>
      <c r="E265" s="139"/>
      <c r="F265" s="139"/>
      <c r="G265" s="139"/>
      <c r="H265" s="139"/>
      <c r="I265" s="139"/>
      <c r="J265" s="139"/>
      <c r="K265" s="139"/>
      <c r="L265" s="139"/>
      <c r="M265" s="139"/>
      <c r="N265" s="230">
        <f>BK265</f>
        <v>0</v>
      </c>
      <c r="O265" s="231"/>
      <c r="P265" s="231"/>
      <c r="Q265" s="231"/>
      <c r="R265" s="132"/>
      <c r="T265" s="133"/>
      <c r="U265" s="130"/>
      <c r="V265" s="130"/>
      <c r="W265" s="134">
        <f>SUM(W266:W273)</f>
        <v>18.612000000000002</v>
      </c>
      <c r="X265" s="130"/>
      <c r="Y265" s="134">
        <f>SUM(Y266:Y273)</f>
        <v>0.14269200000000001</v>
      </c>
      <c r="Z265" s="130"/>
      <c r="AA265" s="135">
        <f>SUM(AA266:AA273)</f>
        <v>0</v>
      </c>
      <c r="AR265" s="136" t="s">
        <v>365</v>
      </c>
      <c r="AT265" s="137" t="s">
        <v>71</v>
      </c>
      <c r="AU265" s="137" t="s">
        <v>80</v>
      </c>
      <c r="AY265" s="136" t="s">
        <v>164</v>
      </c>
      <c r="BK265" s="138">
        <f>SUM(BK266:BK273)</f>
        <v>0</v>
      </c>
    </row>
    <row r="266" spans="2:65" s="1" customFormat="1" ht="25.5" customHeight="1">
      <c r="B266" s="140"/>
      <c r="C266" s="141" t="s">
        <v>235</v>
      </c>
      <c r="D266" s="141" t="s">
        <v>165</v>
      </c>
      <c r="E266" s="142" t="s">
        <v>1137</v>
      </c>
      <c r="F266" s="224" t="s">
        <v>1138</v>
      </c>
      <c r="G266" s="224"/>
      <c r="H266" s="224"/>
      <c r="I266" s="224"/>
      <c r="J266" s="143" t="s">
        <v>409</v>
      </c>
      <c r="K266" s="144">
        <v>206.8</v>
      </c>
      <c r="L266" s="225">
        <v>0</v>
      </c>
      <c r="M266" s="225"/>
      <c r="N266" s="225">
        <f>ROUND(L266*K266,2)</f>
        <v>0</v>
      </c>
      <c r="O266" s="225"/>
      <c r="P266" s="225"/>
      <c r="Q266" s="225"/>
      <c r="R266" s="145"/>
      <c r="T266" s="146" t="s">
        <v>5</v>
      </c>
      <c r="U266" s="43" t="s">
        <v>37</v>
      </c>
      <c r="V266" s="147">
        <v>0.09</v>
      </c>
      <c r="W266" s="147">
        <f>V266*K266</f>
        <v>18.612000000000002</v>
      </c>
      <c r="X266" s="147">
        <v>0</v>
      </c>
      <c r="Y266" s="147">
        <f>X266*K266</f>
        <v>0</v>
      </c>
      <c r="Z266" s="147">
        <v>0</v>
      </c>
      <c r="AA266" s="148">
        <f>Z266*K266</f>
        <v>0</v>
      </c>
      <c r="AR266" s="21" t="s">
        <v>478</v>
      </c>
      <c r="AT266" s="21" t="s">
        <v>165</v>
      </c>
      <c r="AU266" s="21" t="s">
        <v>130</v>
      </c>
      <c r="AY266" s="21" t="s">
        <v>164</v>
      </c>
      <c r="BE266" s="149">
        <f>IF(U266="základní",N266,0)</f>
        <v>0</v>
      </c>
      <c r="BF266" s="149">
        <f>IF(U266="snížená",N266,0)</f>
        <v>0</v>
      </c>
      <c r="BG266" s="149">
        <f>IF(U266="zákl. přenesená",N266,0)</f>
        <v>0</v>
      </c>
      <c r="BH266" s="149">
        <f>IF(U266="sníž. přenesená",N266,0)</f>
        <v>0</v>
      </c>
      <c r="BI266" s="149">
        <f>IF(U266="nulová",N266,0)</f>
        <v>0</v>
      </c>
      <c r="BJ266" s="21" t="s">
        <v>80</v>
      </c>
      <c r="BK266" s="149">
        <f>ROUND(L266*K266,2)</f>
        <v>0</v>
      </c>
      <c r="BL266" s="21" t="s">
        <v>478</v>
      </c>
      <c r="BM266" s="21" t="s">
        <v>1292</v>
      </c>
    </row>
    <row r="267" spans="2:65" s="10" customFormat="1" ht="16.5" customHeight="1">
      <c r="B267" s="154"/>
      <c r="C267" s="155"/>
      <c r="D267" s="155"/>
      <c r="E267" s="156" t="s">
        <v>5</v>
      </c>
      <c r="F267" s="257" t="s">
        <v>1286</v>
      </c>
      <c r="G267" s="258"/>
      <c r="H267" s="258"/>
      <c r="I267" s="258"/>
      <c r="J267" s="155"/>
      <c r="K267" s="157">
        <v>22</v>
      </c>
      <c r="L267" s="155"/>
      <c r="M267" s="155"/>
      <c r="N267" s="155"/>
      <c r="O267" s="155"/>
      <c r="P267" s="155"/>
      <c r="Q267" s="155"/>
      <c r="R267" s="158"/>
      <c r="T267" s="159"/>
      <c r="U267" s="155"/>
      <c r="V267" s="155"/>
      <c r="W267" s="155"/>
      <c r="X267" s="155"/>
      <c r="Y267" s="155"/>
      <c r="Z267" s="155"/>
      <c r="AA267" s="160"/>
      <c r="AT267" s="161" t="s">
        <v>371</v>
      </c>
      <c r="AU267" s="161" t="s">
        <v>130</v>
      </c>
      <c r="AV267" s="10" t="s">
        <v>130</v>
      </c>
      <c r="AW267" s="10" t="s">
        <v>30</v>
      </c>
      <c r="AX267" s="10" t="s">
        <v>72</v>
      </c>
      <c r="AY267" s="161" t="s">
        <v>164</v>
      </c>
    </row>
    <row r="268" spans="2:65" s="10" customFormat="1" ht="16.5" customHeight="1">
      <c r="B268" s="154"/>
      <c r="C268" s="155"/>
      <c r="D268" s="155"/>
      <c r="E268" s="156" t="s">
        <v>5</v>
      </c>
      <c r="F268" s="253" t="s">
        <v>1293</v>
      </c>
      <c r="G268" s="254"/>
      <c r="H268" s="254"/>
      <c r="I268" s="254"/>
      <c r="J268" s="155"/>
      <c r="K268" s="157">
        <v>184.8</v>
      </c>
      <c r="L268" s="155"/>
      <c r="M268" s="155"/>
      <c r="N268" s="155"/>
      <c r="O268" s="155"/>
      <c r="P268" s="155"/>
      <c r="Q268" s="155"/>
      <c r="R268" s="158"/>
      <c r="T268" s="159"/>
      <c r="U268" s="155"/>
      <c r="V268" s="155"/>
      <c r="W268" s="155"/>
      <c r="X268" s="155"/>
      <c r="Y268" s="155"/>
      <c r="Z268" s="155"/>
      <c r="AA268" s="160"/>
      <c r="AT268" s="161" t="s">
        <v>371</v>
      </c>
      <c r="AU268" s="161" t="s">
        <v>130</v>
      </c>
      <c r="AV268" s="10" t="s">
        <v>130</v>
      </c>
      <c r="AW268" s="10" t="s">
        <v>30</v>
      </c>
      <c r="AX268" s="10" t="s">
        <v>72</v>
      </c>
      <c r="AY268" s="161" t="s">
        <v>164</v>
      </c>
    </row>
    <row r="269" spans="2:65" s="11" customFormat="1" ht="16.5" customHeight="1">
      <c r="B269" s="162"/>
      <c r="C269" s="163"/>
      <c r="D269" s="163"/>
      <c r="E269" s="164" t="s">
        <v>5</v>
      </c>
      <c r="F269" s="255" t="s">
        <v>375</v>
      </c>
      <c r="G269" s="256"/>
      <c r="H269" s="256"/>
      <c r="I269" s="256"/>
      <c r="J269" s="163"/>
      <c r="K269" s="165">
        <v>206.8</v>
      </c>
      <c r="L269" s="163"/>
      <c r="M269" s="163"/>
      <c r="N269" s="163"/>
      <c r="O269" s="163"/>
      <c r="P269" s="163"/>
      <c r="Q269" s="163"/>
      <c r="R269" s="166"/>
      <c r="T269" s="167"/>
      <c r="U269" s="163"/>
      <c r="V269" s="163"/>
      <c r="W269" s="163"/>
      <c r="X269" s="163"/>
      <c r="Y269" s="163"/>
      <c r="Z269" s="163"/>
      <c r="AA269" s="168"/>
      <c r="AT269" s="169" t="s">
        <v>371</v>
      </c>
      <c r="AU269" s="169" t="s">
        <v>130</v>
      </c>
      <c r="AV269" s="11" t="s">
        <v>163</v>
      </c>
      <c r="AW269" s="11" t="s">
        <v>30</v>
      </c>
      <c r="AX269" s="11" t="s">
        <v>80</v>
      </c>
      <c r="AY269" s="169" t="s">
        <v>164</v>
      </c>
    </row>
    <row r="270" spans="2:65" s="1" customFormat="1" ht="25.5" customHeight="1">
      <c r="B270" s="140"/>
      <c r="C270" s="170" t="s">
        <v>239</v>
      </c>
      <c r="D270" s="170" t="s">
        <v>508</v>
      </c>
      <c r="E270" s="171" t="s">
        <v>1141</v>
      </c>
      <c r="F270" s="263" t="s">
        <v>1142</v>
      </c>
      <c r="G270" s="263"/>
      <c r="H270" s="263"/>
      <c r="I270" s="263"/>
      <c r="J270" s="172" t="s">
        <v>409</v>
      </c>
      <c r="K270" s="173">
        <v>206.8</v>
      </c>
      <c r="L270" s="264">
        <v>0</v>
      </c>
      <c r="M270" s="264"/>
      <c r="N270" s="264">
        <f>ROUND(L270*K270,2)</f>
        <v>0</v>
      </c>
      <c r="O270" s="225"/>
      <c r="P270" s="225"/>
      <c r="Q270" s="225"/>
      <c r="R270" s="145"/>
      <c r="T270" s="146" t="s">
        <v>5</v>
      </c>
      <c r="U270" s="43" t="s">
        <v>37</v>
      </c>
      <c r="V270" s="147">
        <v>0</v>
      </c>
      <c r="W270" s="147">
        <f>V270*K270</f>
        <v>0</v>
      </c>
      <c r="X270" s="147">
        <v>6.8999999999999997E-4</v>
      </c>
      <c r="Y270" s="147">
        <f>X270*K270</f>
        <v>0.14269200000000001</v>
      </c>
      <c r="Z270" s="147">
        <v>0</v>
      </c>
      <c r="AA270" s="148">
        <f>Z270*K270</f>
        <v>0</v>
      </c>
      <c r="AR270" s="21" t="s">
        <v>1107</v>
      </c>
      <c r="AT270" s="21" t="s">
        <v>508</v>
      </c>
      <c r="AU270" s="21" t="s">
        <v>130</v>
      </c>
      <c r="AY270" s="21" t="s">
        <v>164</v>
      </c>
      <c r="BE270" s="149">
        <f>IF(U270="základní",N270,0)</f>
        <v>0</v>
      </c>
      <c r="BF270" s="149">
        <f>IF(U270="snížená",N270,0)</f>
        <v>0</v>
      </c>
      <c r="BG270" s="149">
        <f>IF(U270="zákl. přenesená",N270,0)</f>
        <v>0</v>
      </c>
      <c r="BH270" s="149">
        <f>IF(U270="sníž. přenesená",N270,0)</f>
        <v>0</v>
      </c>
      <c r="BI270" s="149">
        <f>IF(U270="nulová",N270,0)</f>
        <v>0</v>
      </c>
      <c r="BJ270" s="21" t="s">
        <v>80</v>
      </c>
      <c r="BK270" s="149">
        <f>ROUND(L270*K270,2)</f>
        <v>0</v>
      </c>
      <c r="BL270" s="21" t="s">
        <v>1107</v>
      </c>
      <c r="BM270" s="21" t="s">
        <v>1294</v>
      </c>
    </row>
    <row r="271" spans="2:65" s="10" customFormat="1" ht="16.5" customHeight="1">
      <c r="B271" s="154"/>
      <c r="C271" s="155"/>
      <c r="D271" s="155"/>
      <c r="E271" s="156" t="s">
        <v>5</v>
      </c>
      <c r="F271" s="257" t="s">
        <v>1286</v>
      </c>
      <c r="G271" s="258"/>
      <c r="H271" s="258"/>
      <c r="I271" s="258"/>
      <c r="J271" s="155"/>
      <c r="K271" s="157">
        <v>22</v>
      </c>
      <c r="L271" s="155"/>
      <c r="M271" s="155"/>
      <c r="N271" s="155"/>
      <c r="O271" s="155"/>
      <c r="P271" s="155"/>
      <c r="Q271" s="155"/>
      <c r="R271" s="158"/>
      <c r="T271" s="159"/>
      <c r="U271" s="155"/>
      <c r="V271" s="155"/>
      <c r="W271" s="155"/>
      <c r="X271" s="155"/>
      <c r="Y271" s="155"/>
      <c r="Z271" s="155"/>
      <c r="AA271" s="160"/>
      <c r="AT271" s="161" t="s">
        <v>371</v>
      </c>
      <c r="AU271" s="161" t="s">
        <v>130</v>
      </c>
      <c r="AV271" s="10" t="s">
        <v>130</v>
      </c>
      <c r="AW271" s="10" t="s">
        <v>30</v>
      </c>
      <c r="AX271" s="10" t="s">
        <v>72</v>
      </c>
      <c r="AY271" s="161" t="s">
        <v>164</v>
      </c>
    </row>
    <row r="272" spans="2:65" s="10" customFormat="1" ht="16.5" customHeight="1">
      <c r="B272" s="154"/>
      <c r="C272" s="155"/>
      <c r="D272" s="155"/>
      <c r="E272" s="156" t="s">
        <v>5</v>
      </c>
      <c r="F272" s="253" t="s">
        <v>1293</v>
      </c>
      <c r="G272" s="254"/>
      <c r="H272" s="254"/>
      <c r="I272" s="254"/>
      <c r="J272" s="155"/>
      <c r="K272" s="157">
        <v>184.8</v>
      </c>
      <c r="L272" s="155"/>
      <c r="M272" s="155"/>
      <c r="N272" s="155"/>
      <c r="O272" s="155"/>
      <c r="P272" s="155"/>
      <c r="Q272" s="155"/>
      <c r="R272" s="158"/>
      <c r="T272" s="159"/>
      <c r="U272" s="155"/>
      <c r="V272" s="155"/>
      <c r="W272" s="155"/>
      <c r="X272" s="155"/>
      <c r="Y272" s="155"/>
      <c r="Z272" s="155"/>
      <c r="AA272" s="160"/>
      <c r="AT272" s="161" t="s">
        <v>371</v>
      </c>
      <c r="AU272" s="161" t="s">
        <v>130</v>
      </c>
      <c r="AV272" s="10" t="s">
        <v>130</v>
      </c>
      <c r="AW272" s="10" t="s">
        <v>30</v>
      </c>
      <c r="AX272" s="10" t="s">
        <v>72</v>
      </c>
      <c r="AY272" s="161" t="s">
        <v>164</v>
      </c>
    </row>
    <row r="273" spans="2:65" s="11" customFormat="1" ht="16.5" customHeight="1">
      <c r="B273" s="162"/>
      <c r="C273" s="163"/>
      <c r="D273" s="163"/>
      <c r="E273" s="164" t="s">
        <v>5</v>
      </c>
      <c r="F273" s="255" t="s">
        <v>375</v>
      </c>
      <c r="G273" s="256"/>
      <c r="H273" s="256"/>
      <c r="I273" s="256"/>
      <c r="J273" s="163"/>
      <c r="K273" s="165">
        <v>206.8</v>
      </c>
      <c r="L273" s="163"/>
      <c r="M273" s="163"/>
      <c r="N273" s="163"/>
      <c r="O273" s="163"/>
      <c r="P273" s="163"/>
      <c r="Q273" s="163"/>
      <c r="R273" s="166"/>
      <c r="T273" s="167"/>
      <c r="U273" s="163"/>
      <c r="V273" s="163"/>
      <c r="W273" s="163"/>
      <c r="X273" s="163"/>
      <c r="Y273" s="163"/>
      <c r="Z273" s="163"/>
      <c r="AA273" s="168"/>
      <c r="AT273" s="169" t="s">
        <v>371</v>
      </c>
      <c r="AU273" s="169" t="s">
        <v>130</v>
      </c>
      <c r="AV273" s="11" t="s">
        <v>163</v>
      </c>
      <c r="AW273" s="11" t="s">
        <v>30</v>
      </c>
      <c r="AX273" s="11" t="s">
        <v>80</v>
      </c>
      <c r="AY273" s="169" t="s">
        <v>164</v>
      </c>
    </row>
    <row r="274" spans="2:65" s="9" customFormat="1" ht="29.85" customHeight="1">
      <c r="B274" s="129"/>
      <c r="C274" s="130"/>
      <c r="D274" s="139" t="s">
        <v>1049</v>
      </c>
      <c r="E274" s="139"/>
      <c r="F274" s="139"/>
      <c r="G274" s="139"/>
      <c r="H274" s="139"/>
      <c r="I274" s="139"/>
      <c r="J274" s="139"/>
      <c r="K274" s="139"/>
      <c r="L274" s="139"/>
      <c r="M274" s="139"/>
      <c r="N274" s="230">
        <f>BK274</f>
        <v>0</v>
      </c>
      <c r="O274" s="231"/>
      <c r="P274" s="231"/>
      <c r="Q274" s="231"/>
      <c r="R274" s="132"/>
      <c r="T274" s="133"/>
      <c r="U274" s="130"/>
      <c r="V274" s="130"/>
      <c r="W274" s="134">
        <f>SUM(W275:W279)</f>
        <v>39.539900000000003</v>
      </c>
      <c r="X274" s="130"/>
      <c r="Y274" s="134">
        <f>SUM(Y275:Y279)</f>
        <v>62.317360000000001</v>
      </c>
      <c r="Z274" s="130"/>
      <c r="AA274" s="135">
        <f>SUM(AA275:AA279)</f>
        <v>0</v>
      </c>
      <c r="AR274" s="136" t="s">
        <v>365</v>
      </c>
      <c r="AT274" s="137" t="s">
        <v>71</v>
      </c>
      <c r="AU274" s="137" t="s">
        <v>80</v>
      </c>
      <c r="AY274" s="136" t="s">
        <v>164</v>
      </c>
      <c r="BK274" s="138">
        <f>SUM(BK275:BK279)</f>
        <v>0</v>
      </c>
    </row>
    <row r="275" spans="2:65" s="1" customFormat="1" ht="38.25" customHeight="1">
      <c r="B275" s="140"/>
      <c r="C275" s="141" t="s">
        <v>262</v>
      </c>
      <c r="D275" s="141" t="s">
        <v>165</v>
      </c>
      <c r="E275" s="142" t="s">
        <v>1144</v>
      </c>
      <c r="F275" s="224" t="s">
        <v>1145</v>
      </c>
      <c r="G275" s="224"/>
      <c r="H275" s="224"/>
      <c r="I275" s="224"/>
      <c r="J275" s="143" t="s">
        <v>409</v>
      </c>
      <c r="K275" s="144">
        <v>306.89999999999998</v>
      </c>
      <c r="L275" s="225">
        <v>0</v>
      </c>
      <c r="M275" s="225"/>
      <c r="N275" s="225">
        <f>ROUND(L275*K275,2)</f>
        <v>0</v>
      </c>
      <c r="O275" s="225"/>
      <c r="P275" s="225"/>
      <c r="Q275" s="225"/>
      <c r="R275" s="145"/>
      <c r="T275" s="146" t="s">
        <v>5</v>
      </c>
      <c r="U275" s="43" t="s">
        <v>37</v>
      </c>
      <c r="V275" s="147">
        <v>0.111</v>
      </c>
      <c r="W275" s="147">
        <f>V275*K275</f>
        <v>34.065899999999999</v>
      </c>
      <c r="X275" s="147">
        <v>0.20300000000000001</v>
      </c>
      <c r="Y275" s="147">
        <f>X275*K275</f>
        <v>62.300699999999999</v>
      </c>
      <c r="Z275" s="147">
        <v>0</v>
      </c>
      <c r="AA275" s="148">
        <f>Z275*K275</f>
        <v>0</v>
      </c>
      <c r="AR275" s="21" t="s">
        <v>478</v>
      </c>
      <c r="AT275" s="21" t="s">
        <v>165</v>
      </c>
      <c r="AU275" s="21" t="s">
        <v>130</v>
      </c>
      <c r="AY275" s="21" t="s">
        <v>164</v>
      </c>
      <c r="BE275" s="149">
        <f>IF(U275="základní",N275,0)</f>
        <v>0</v>
      </c>
      <c r="BF275" s="149">
        <f>IF(U275="snížená",N275,0)</f>
        <v>0</v>
      </c>
      <c r="BG275" s="149">
        <f>IF(U275="zákl. přenesená",N275,0)</f>
        <v>0</v>
      </c>
      <c r="BH275" s="149">
        <f>IF(U275="sníž. přenesená",N275,0)</f>
        <v>0</v>
      </c>
      <c r="BI275" s="149">
        <f>IF(U275="nulová",N275,0)</f>
        <v>0</v>
      </c>
      <c r="BJ275" s="21" t="s">
        <v>80</v>
      </c>
      <c r="BK275" s="149">
        <f>ROUND(L275*K275,2)</f>
        <v>0</v>
      </c>
      <c r="BL275" s="21" t="s">
        <v>478</v>
      </c>
      <c r="BM275" s="21" t="s">
        <v>1295</v>
      </c>
    </row>
    <row r="276" spans="2:65" s="10" customFormat="1" ht="16.5" customHeight="1">
      <c r="B276" s="154"/>
      <c r="C276" s="155"/>
      <c r="D276" s="155"/>
      <c r="E276" s="156" t="s">
        <v>5</v>
      </c>
      <c r="F276" s="257" t="s">
        <v>1290</v>
      </c>
      <c r="G276" s="258"/>
      <c r="H276" s="258"/>
      <c r="I276" s="258"/>
      <c r="J276" s="155"/>
      <c r="K276" s="157">
        <v>306.89999999999998</v>
      </c>
      <c r="L276" s="155"/>
      <c r="M276" s="155"/>
      <c r="N276" s="155"/>
      <c r="O276" s="155"/>
      <c r="P276" s="155"/>
      <c r="Q276" s="155"/>
      <c r="R276" s="158"/>
      <c r="T276" s="159"/>
      <c r="U276" s="155"/>
      <c r="V276" s="155"/>
      <c r="W276" s="155"/>
      <c r="X276" s="155"/>
      <c r="Y276" s="155"/>
      <c r="Z276" s="155"/>
      <c r="AA276" s="160"/>
      <c r="AT276" s="161" t="s">
        <v>371</v>
      </c>
      <c r="AU276" s="161" t="s">
        <v>130</v>
      </c>
      <c r="AV276" s="10" t="s">
        <v>130</v>
      </c>
      <c r="AW276" s="10" t="s">
        <v>30</v>
      </c>
      <c r="AX276" s="10" t="s">
        <v>80</v>
      </c>
      <c r="AY276" s="161" t="s">
        <v>164</v>
      </c>
    </row>
    <row r="277" spans="2:65" s="1" customFormat="1" ht="16.5" customHeight="1">
      <c r="B277" s="140"/>
      <c r="C277" s="141" t="s">
        <v>208</v>
      </c>
      <c r="D277" s="141" t="s">
        <v>165</v>
      </c>
      <c r="E277" s="142" t="s">
        <v>1147</v>
      </c>
      <c r="F277" s="224" t="s">
        <v>1148</v>
      </c>
      <c r="G277" s="224"/>
      <c r="H277" s="224"/>
      <c r="I277" s="224"/>
      <c r="J277" s="143" t="s">
        <v>409</v>
      </c>
      <c r="K277" s="144">
        <v>238</v>
      </c>
      <c r="L277" s="225">
        <v>0</v>
      </c>
      <c r="M277" s="225"/>
      <c r="N277" s="225">
        <f>ROUND(L277*K277,2)</f>
        <v>0</v>
      </c>
      <c r="O277" s="225"/>
      <c r="P277" s="225"/>
      <c r="Q277" s="225"/>
      <c r="R277" s="145"/>
      <c r="T277" s="146" t="s">
        <v>5</v>
      </c>
      <c r="U277" s="43" t="s">
        <v>37</v>
      </c>
      <c r="V277" s="147">
        <v>2.3E-2</v>
      </c>
      <c r="W277" s="147">
        <f>V277*K277</f>
        <v>5.4740000000000002</v>
      </c>
      <c r="X277" s="147">
        <v>6.9999999999999994E-5</v>
      </c>
      <c r="Y277" s="147">
        <f>X277*K277</f>
        <v>1.6659999999999998E-2</v>
      </c>
      <c r="Z277" s="147">
        <v>0</v>
      </c>
      <c r="AA277" s="148">
        <f>Z277*K277</f>
        <v>0</v>
      </c>
      <c r="AR277" s="21" t="s">
        <v>478</v>
      </c>
      <c r="AT277" s="21" t="s">
        <v>165</v>
      </c>
      <c r="AU277" s="21" t="s">
        <v>130</v>
      </c>
      <c r="AY277" s="21" t="s">
        <v>164</v>
      </c>
      <c r="BE277" s="149">
        <f>IF(U277="základní",N277,0)</f>
        <v>0</v>
      </c>
      <c r="BF277" s="149">
        <f>IF(U277="snížená",N277,0)</f>
        <v>0</v>
      </c>
      <c r="BG277" s="149">
        <f>IF(U277="zákl. přenesená",N277,0)</f>
        <v>0</v>
      </c>
      <c r="BH277" s="149">
        <f>IF(U277="sníž. přenesená",N277,0)</f>
        <v>0</v>
      </c>
      <c r="BI277" s="149">
        <f>IF(U277="nulová",N277,0)</f>
        <v>0</v>
      </c>
      <c r="BJ277" s="21" t="s">
        <v>80</v>
      </c>
      <c r="BK277" s="149">
        <f>ROUND(L277*K277,2)</f>
        <v>0</v>
      </c>
      <c r="BL277" s="21" t="s">
        <v>478</v>
      </c>
      <c r="BM277" s="21" t="s">
        <v>1296</v>
      </c>
    </row>
    <row r="278" spans="2:65" s="1" customFormat="1" ht="48" customHeight="1">
      <c r="B278" s="34"/>
      <c r="C278" s="35"/>
      <c r="D278" s="35"/>
      <c r="E278" s="35"/>
      <c r="F278" s="222" t="s">
        <v>1150</v>
      </c>
      <c r="G278" s="223"/>
      <c r="H278" s="223"/>
      <c r="I278" s="223"/>
      <c r="J278" s="35"/>
      <c r="K278" s="35"/>
      <c r="L278" s="35"/>
      <c r="M278" s="35"/>
      <c r="N278" s="35"/>
      <c r="O278" s="35"/>
      <c r="P278" s="35"/>
      <c r="Q278" s="35"/>
      <c r="R278" s="36"/>
      <c r="T278" s="150"/>
      <c r="U278" s="35"/>
      <c r="V278" s="35"/>
      <c r="W278" s="35"/>
      <c r="X278" s="35"/>
      <c r="Y278" s="35"/>
      <c r="Z278" s="35"/>
      <c r="AA278" s="73"/>
      <c r="AT278" s="21" t="s">
        <v>176</v>
      </c>
      <c r="AU278" s="21" t="s">
        <v>130</v>
      </c>
    </row>
    <row r="279" spans="2:65" s="10" customFormat="1" ht="16.5" customHeight="1">
      <c r="B279" s="154"/>
      <c r="C279" s="155"/>
      <c r="D279" s="155"/>
      <c r="E279" s="156" t="s">
        <v>5</v>
      </c>
      <c r="F279" s="253" t="s">
        <v>1297</v>
      </c>
      <c r="G279" s="254"/>
      <c r="H279" s="254"/>
      <c r="I279" s="254"/>
      <c r="J279" s="155"/>
      <c r="K279" s="157">
        <v>238</v>
      </c>
      <c r="L279" s="155"/>
      <c r="M279" s="155"/>
      <c r="N279" s="155"/>
      <c r="O279" s="155"/>
      <c r="P279" s="155"/>
      <c r="Q279" s="155"/>
      <c r="R279" s="158"/>
      <c r="T279" s="181"/>
      <c r="U279" s="182"/>
      <c r="V279" s="182"/>
      <c r="W279" s="182"/>
      <c r="X279" s="182"/>
      <c r="Y279" s="182"/>
      <c r="Z279" s="182"/>
      <c r="AA279" s="183"/>
      <c r="AT279" s="161" t="s">
        <v>371</v>
      </c>
      <c r="AU279" s="161" t="s">
        <v>130</v>
      </c>
      <c r="AV279" s="10" t="s">
        <v>130</v>
      </c>
      <c r="AW279" s="10" t="s">
        <v>30</v>
      </c>
      <c r="AX279" s="10" t="s">
        <v>80</v>
      </c>
      <c r="AY279" s="161" t="s">
        <v>164</v>
      </c>
    </row>
    <row r="280" spans="2:65" s="1" customFormat="1" ht="6.95" customHeight="1">
      <c r="B280" s="58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60"/>
    </row>
  </sheetData>
  <mergeCells count="30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F141:I141"/>
    <mergeCell ref="F142:I142"/>
    <mergeCell ref="F143:I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F180:I180"/>
    <mergeCell ref="L180:M180"/>
    <mergeCell ref="N180:Q180"/>
    <mergeCell ref="F181:I181"/>
    <mergeCell ref="F183:I183"/>
    <mergeCell ref="L183:M183"/>
    <mergeCell ref="N183:Q183"/>
    <mergeCell ref="F184:I184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L194:M194"/>
    <mergeCell ref="N194:Q194"/>
    <mergeCell ref="F195:I195"/>
    <mergeCell ref="F196:I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16:I216"/>
    <mergeCell ref="L216:M216"/>
    <mergeCell ref="N216:Q216"/>
    <mergeCell ref="F217:I217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F228:I228"/>
    <mergeCell ref="F229:I229"/>
    <mergeCell ref="F230:I230"/>
    <mergeCell ref="L230:M230"/>
    <mergeCell ref="N230:Q230"/>
    <mergeCell ref="F231:I231"/>
    <mergeCell ref="F232:I232"/>
    <mergeCell ref="F233:I233"/>
    <mergeCell ref="F234:I234"/>
    <mergeCell ref="L234:M234"/>
    <mergeCell ref="N234:Q234"/>
    <mergeCell ref="F235:I235"/>
    <mergeCell ref="L235:M235"/>
    <mergeCell ref="N235:Q235"/>
    <mergeCell ref="F236:I236"/>
    <mergeCell ref="F237:I237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F251:I251"/>
    <mergeCell ref="F252:I252"/>
    <mergeCell ref="F253:I253"/>
    <mergeCell ref="F254:I254"/>
    <mergeCell ref="L254:M254"/>
    <mergeCell ref="N254:Q254"/>
    <mergeCell ref="F255:I255"/>
    <mergeCell ref="F256:I256"/>
    <mergeCell ref="F257:I257"/>
    <mergeCell ref="F258:I258"/>
    <mergeCell ref="F259:I259"/>
    <mergeCell ref="F260:I260"/>
    <mergeCell ref="L260:M260"/>
    <mergeCell ref="N260:Q260"/>
    <mergeCell ref="F261:I261"/>
    <mergeCell ref="N270:Q270"/>
    <mergeCell ref="F271:I271"/>
    <mergeCell ref="F272:I272"/>
    <mergeCell ref="F273:I273"/>
    <mergeCell ref="F275:I275"/>
    <mergeCell ref="L275:M275"/>
    <mergeCell ref="N275:Q275"/>
    <mergeCell ref="F262:I262"/>
    <mergeCell ref="L262:M262"/>
    <mergeCell ref="N262:Q262"/>
    <mergeCell ref="F263:I263"/>
    <mergeCell ref="F264:I264"/>
    <mergeCell ref="F266:I266"/>
    <mergeCell ref="L266:M266"/>
    <mergeCell ref="N266:Q266"/>
    <mergeCell ref="F267:I267"/>
    <mergeCell ref="H1:K1"/>
    <mergeCell ref="S2:AC2"/>
    <mergeCell ref="F276:I276"/>
    <mergeCell ref="F277:I277"/>
    <mergeCell ref="L277:M277"/>
    <mergeCell ref="N277:Q277"/>
    <mergeCell ref="F278:I278"/>
    <mergeCell ref="F279:I279"/>
    <mergeCell ref="N120:Q120"/>
    <mergeCell ref="N121:Q121"/>
    <mergeCell ref="N122:Q122"/>
    <mergeCell ref="N179:Q179"/>
    <mergeCell ref="N182:Q182"/>
    <mergeCell ref="N185:Q185"/>
    <mergeCell ref="N204:Q204"/>
    <mergeCell ref="N205:Q205"/>
    <mergeCell ref="N218:Q218"/>
    <mergeCell ref="N219:Q219"/>
    <mergeCell ref="N265:Q265"/>
    <mergeCell ref="N274:Q274"/>
    <mergeCell ref="F268:I268"/>
    <mergeCell ref="F269:I269"/>
    <mergeCell ref="F270:I270"/>
    <mergeCell ref="L270:M270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94"/>
  <sheetViews>
    <sheetView showGridLines="0" workbookViewId="0">
      <pane ySplit="1" topLeftCell="A374" activePane="bottomLeft" state="frozen"/>
      <selection pane="bottomLeft" activeCell="L393" sqref="L393:M39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99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1298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N97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ROUND((SUM(BE97:BE98)+SUM(BE116:BE393)), 2)</f>
        <v>0</v>
      </c>
      <c r="I32" s="236"/>
      <c r="J32" s="236"/>
      <c r="K32" s="35"/>
      <c r="L32" s="35"/>
      <c r="M32" s="249">
        <f>ROUND(ROUND((SUM(BE97:BE98)+SUM(BE116:BE393)),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ROUND((SUM(BF97:BF98)+SUM(BF116:BF393)), 2)</f>
        <v>0</v>
      </c>
      <c r="I33" s="236"/>
      <c r="J33" s="236"/>
      <c r="K33" s="35"/>
      <c r="L33" s="35"/>
      <c r="M33" s="249">
        <f>ROUND(ROUND((SUM(BF97:BF98)+SUM(BF116:BF393)),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ROUND((SUM(BG97:BG98)+SUM(BG116:BG393)),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ROUND((SUM(BH97:BH98)+SUM(BH116:BH393)),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ROUND((SUM(BI97:BI98)+SUM(BI116:BI393)),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>501 - SO 501 - Přeložka vodovodních řadů DN 100, DN 200 v předprostoru Písecké brány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N116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759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N117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760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N118</f>
        <v>0</v>
      </c>
      <c r="O90" s="244"/>
      <c r="P90" s="244"/>
      <c r="Q90" s="244"/>
      <c r="R90" s="119"/>
    </row>
    <row r="91" spans="2:47" s="7" customFormat="1" ht="19.899999999999999" customHeight="1">
      <c r="B91" s="116"/>
      <c r="C91" s="117"/>
      <c r="D91" s="118" t="s">
        <v>761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3">
        <f>N223</f>
        <v>0</v>
      </c>
      <c r="O91" s="244"/>
      <c r="P91" s="244"/>
      <c r="Q91" s="244"/>
      <c r="R91" s="119"/>
    </row>
    <row r="92" spans="2:47" s="7" customFormat="1" ht="19.899999999999999" customHeight="1">
      <c r="B92" s="116"/>
      <c r="C92" s="117"/>
      <c r="D92" s="118" t="s">
        <v>762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3">
        <f>N227</f>
        <v>0</v>
      </c>
      <c r="O92" s="244"/>
      <c r="P92" s="244"/>
      <c r="Q92" s="244"/>
      <c r="R92" s="119"/>
    </row>
    <row r="93" spans="2:47" s="7" customFormat="1" ht="19.899999999999999" customHeight="1">
      <c r="B93" s="116"/>
      <c r="C93" s="117"/>
      <c r="D93" s="118" t="s">
        <v>763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3">
        <f>N238</f>
        <v>0</v>
      </c>
      <c r="O93" s="244"/>
      <c r="P93" s="244"/>
      <c r="Q93" s="244"/>
      <c r="R93" s="119"/>
    </row>
    <row r="94" spans="2:47" s="7" customFormat="1" ht="19.899999999999999" customHeight="1">
      <c r="B94" s="116"/>
      <c r="C94" s="117"/>
      <c r="D94" s="118" t="s">
        <v>1299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3">
        <f>N385</f>
        <v>0</v>
      </c>
      <c r="O94" s="244"/>
      <c r="P94" s="244"/>
      <c r="Q94" s="244"/>
      <c r="R94" s="119"/>
    </row>
    <row r="95" spans="2:47" s="7" customFormat="1" ht="19.899999999999999" customHeight="1">
      <c r="B95" s="116"/>
      <c r="C95" s="117"/>
      <c r="D95" s="118" t="s">
        <v>764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3">
        <f>N392</f>
        <v>0</v>
      </c>
      <c r="O95" s="244"/>
      <c r="P95" s="244"/>
      <c r="Q95" s="244"/>
      <c r="R95" s="119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21" s="1" customFormat="1" ht="29.25" customHeight="1">
      <c r="B97" s="34"/>
      <c r="C97" s="111" t="s">
        <v>148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45">
        <v>0</v>
      </c>
      <c r="O97" s="246"/>
      <c r="P97" s="246"/>
      <c r="Q97" s="246"/>
      <c r="R97" s="36"/>
      <c r="T97" s="120"/>
      <c r="U97" s="121" t="s">
        <v>36</v>
      </c>
    </row>
    <row r="98" spans="2:21" s="1" customFormat="1" ht="18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21" s="1" customFormat="1" ht="29.25" customHeight="1">
      <c r="B99" s="34"/>
      <c r="C99" s="102" t="s">
        <v>124</v>
      </c>
      <c r="D99" s="103"/>
      <c r="E99" s="103"/>
      <c r="F99" s="103"/>
      <c r="G99" s="103"/>
      <c r="H99" s="103"/>
      <c r="I99" s="103"/>
      <c r="J99" s="103"/>
      <c r="K99" s="103"/>
      <c r="L99" s="188">
        <f>ROUND(SUM(N88+N97),2)</f>
        <v>0</v>
      </c>
      <c r="M99" s="188"/>
      <c r="N99" s="188"/>
      <c r="O99" s="188"/>
      <c r="P99" s="188"/>
      <c r="Q99" s="188"/>
      <c r="R99" s="36"/>
    </row>
    <row r="100" spans="2:21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4" spans="2:21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</row>
    <row r="105" spans="2:21" s="1" customFormat="1" ht="36.950000000000003" customHeight="1">
      <c r="B105" s="34"/>
      <c r="C105" s="205" t="s">
        <v>149</v>
      </c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36"/>
    </row>
    <row r="106" spans="2:21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1" s="1" customFormat="1" ht="30" customHeight="1">
      <c r="B107" s="34"/>
      <c r="C107" s="31" t="s">
        <v>17</v>
      </c>
      <c r="D107" s="35"/>
      <c r="E107" s="35"/>
      <c r="F107" s="237" t="str">
        <f>F6</f>
        <v>JIžní předpolí Písecké brány Komplet</v>
      </c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35"/>
      <c r="R107" s="36"/>
    </row>
    <row r="108" spans="2:21" s="1" customFormat="1" ht="36.950000000000003" customHeight="1">
      <c r="B108" s="34"/>
      <c r="C108" s="68" t="s">
        <v>132</v>
      </c>
      <c r="D108" s="35"/>
      <c r="E108" s="35"/>
      <c r="F108" s="207" t="str">
        <f>F7</f>
        <v>501 - SO 501 - Přeložka vodovodních řadů DN 100, DN 200 v předprostoru Písecké brány</v>
      </c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35"/>
      <c r="R108" s="36"/>
    </row>
    <row r="109" spans="2:21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21" s="1" customFormat="1" ht="18" customHeight="1">
      <c r="B110" s="34"/>
      <c r="C110" s="31" t="s">
        <v>21</v>
      </c>
      <c r="D110" s="35"/>
      <c r="E110" s="35"/>
      <c r="F110" s="29" t="str">
        <f>F9</f>
        <v xml:space="preserve"> </v>
      </c>
      <c r="G110" s="35"/>
      <c r="H110" s="35"/>
      <c r="I110" s="35"/>
      <c r="J110" s="35"/>
      <c r="K110" s="31" t="s">
        <v>23</v>
      </c>
      <c r="L110" s="35"/>
      <c r="M110" s="239" t="str">
        <f>IF(O9="","",O9)</f>
        <v>1.9.2017</v>
      </c>
      <c r="N110" s="239"/>
      <c r="O110" s="239"/>
      <c r="P110" s="239"/>
      <c r="Q110" s="35"/>
      <c r="R110" s="36"/>
    </row>
    <row r="111" spans="2:21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15">
      <c r="B112" s="34"/>
      <c r="C112" s="31" t="s">
        <v>25</v>
      </c>
      <c r="D112" s="35"/>
      <c r="E112" s="35"/>
      <c r="F112" s="29" t="str">
        <f>E12</f>
        <v xml:space="preserve"> </v>
      </c>
      <c r="G112" s="35"/>
      <c r="H112" s="35"/>
      <c r="I112" s="35"/>
      <c r="J112" s="35"/>
      <c r="K112" s="31" t="s">
        <v>29</v>
      </c>
      <c r="L112" s="35"/>
      <c r="M112" s="218" t="str">
        <f>E18</f>
        <v xml:space="preserve"> </v>
      </c>
      <c r="N112" s="218"/>
      <c r="O112" s="218"/>
      <c r="P112" s="218"/>
      <c r="Q112" s="218"/>
      <c r="R112" s="36"/>
    </row>
    <row r="113" spans="2:65" s="1" customFormat="1" ht="14.45" customHeight="1">
      <c r="B113" s="34"/>
      <c r="C113" s="31" t="s">
        <v>28</v>
      </c>
      <c r="D113" s="35"/>
      <c r="E113" s="35"/>
      <c r="F113" s="29" t="str">
        <f>IF(E15="","",E15)</f>
        <v xml:space="preserve"> </v>
      </c>
      <c r="G113" s="35"/>
      <c r="H113" s="35"/>
      <c r="I113" s="35"/>
      <c r="J113" s="35"/>
      <c r="K113" s="31" t="s">
        <v>31</v>
      </c>
      <c r="L113" s="35"/>
      <c r="M113" s="218" t="str">
        <f>E21</f>
        <v xml:space="preserve"> </v>
      </c>
      <c r="N113" s="218"/>
      <c r="O113" s="218"/>
      <c r="P113" s="218"/>
      <c r="Q113" s="218"/>
      <c r="R113" s="36"/>
    </row>
    <row r="114" spans="2:65" s="1" customFormat="1" ht="10.3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8" customFormat="1" ht="29.25" customHeight="1">
      <c r="B115" s="122"/>
      <c r="C115" s="123" t="s">
        <v>150</v>
      </c>
      <c r="D115" s="124" t="s">
        <v>151</v>
      </c>
      <c r="E115" s="124" t="s">
        <v>54</v>
      </c>
      <c r="F115" s="240" t="s">
        <v>152</v>
      </c>
      <c r="G115" s="240"/>
      <c r="H115" s="240"/>
      <c r="I115" s="240"/>
      <c r="J115" s="124" t="s">
        <v>153</v>
      </c>
      <c r="K115" s="124" t="s">
        <v>154</v>
      </c>
      <c r="L115" s="240" t="s">
        <v>155</v>
      </c>
      <c r="M115" s="240"/>
      <c r="N115" s="240" t="s">
        <v>138</v>
      </c>
      <c r="O115" s="240"/>
      <c r="P115" s="240"/>
      <c r="Q115" s="241"/>
      <c r="R115" s="125"/>
      <c r="T115" s="75" t="s">
        <v>156</v>
      </c>
      <c r="U115" s="76" t="s">
        <v>36</v>
      </c>
      <c r="V115" s="76" t="s">
        <v>157</v>
      </c>
      <c r="W115" s="76" t="s">
        <v>158</v>
      </c>
      <c r="X115" s="76" t="s">
        <v>159</v>
      </c>
      <c r="Y115" s="76" t="s">
        <v>160</v>
      </c>
      <c r="Z115" s="76" t="s">
        <v>161</v>
      </c>
      <c r="AA115" s="77" t="s">
        <v>162</v>
      </c>
    </row>
    <row r="116" spans="2:65" s="1" customFormat="1" ht="29.25" customHeight="1">
      <c r="B116" s="34"/>
      <c r="C116" s="79" t="s">
        <v>134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226">
        <f>BK116</f>
        <v>0</v>
      </c>
      <c r="O116" s="227"/>
      <c r="P116" s="227"/>
      <c r="Q116" s="227"/>
      <c r="R116" s="36"/>
      <c r="T116" s="78"/>
      <c r="U116" s="50"/>
      <c r="V116" s="50"/>
      <c r="W116" s="126">
        <f>W117</f>
        <v>2585.7270450000005</v>
      </c>
      <c r="X116" s="50"/>
      <c r="Y116" s="126">
        <f>Y117</f>
        <v>82.649965120000005</v>
      </c>
      <c r="Z116" s="50"/>
      <c r="AA116" s="127">
        <f>AA117</f>
        <v>0</v>
      </c>
      <c r="AT116" s="21" t="s">
        <v>71</v>
      </c>
      <c r="AU116" s="21" t="s">
        <v>140</v>
      </c>
      <c r="BK116" s="128">
        <f>BK117</f>
        <v>0</v>
      </c>
    </row>
    <row r="117" spans="2:65" s="9" customFormat="1" ht="37.35" customHeight="1">
      <c r="B117" s="129"/>
      <c r="C117" s="130"/>
      <c r="D117" s="131" t="s">
        <v>759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228">
        <f>BK117</f>
        <v>0</v>
      </c>
      <c r="O117" s="229"/>
      <c r="P117" s="229"/>
      <c r="Q117" s="229"/>
      <c r="R117" s="132"/>
      <c r="T117" s="133"/>
      <c r="U117" s="130"/>
      <c r="V117" s="130"/>
      <c r="W117" s="134">
        <f>W118+W223+W227+W238+W385+W392</f>
        <v>2585.7270450000005</v>
      </c>
      <c r="X117" s="130"/>
      <c r="Y117" s="134">
        <f>Y118+Y223+Y227+Y238+Y385+Y392</f>
        <v>82.649965120000005</v>
      </c>
      <c r="Z117" s="130"/>
      <c r="AA117" s="135">
        <f>AA118+AA223+AA227+AA238+AA385+AA392</f>
        <v>0</v>
      </c>
      <c r="AR117" s="136" t="s">
        <v>80</v>
      </c>
      <c r="AT117" s="137" t="s">
        <v>71</v>
      </c>
      <c r="AU117" s="137" t="s">
        <v>72</v>
      </c>
      <c r="AY117" s="136" t="s">
        <v>164</v>
      </c>
      <c r="BK117" s="138">
        <f>BK118+BK223+BK227+BK238+BK385+BK392</f>
        <v>0</v>
      </c>
    </row>
    <row r="118" spans="2:65" s="9" customFormat="1" ht="19.899999999999999" customHeight="1">
      <c r="B118" s="129"/>
      <c r="C118" s="130"/>
      <c r="D118" s="139" t="s">
        <v>760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230">
        <f>BK118</f>
        <v>0</v>
      </c>
      <c r="O118" s="231"/>
      <c r="P118" s="231"/>
      <c r="Q118" s="231"/>
      <c r="R118" s="132"/>
      <c r="T118" s="133"/>
      <c r="U118" s="130"/>
      <c r="V118" s="130"/>
      <c r="W118" s="134">
        <f>SUM(W119:W222)</f>
        <v>1907.9299010000002</v>
      </c>
      <c r="X118" s="130"/>
      <c r="Y118" s="134">
        <f>SUM(Y119:Y222)</f>
        <v>2.4199310000000005</v>
      </c>
      <c r="Z118" s="130"/>
      <c r="AA118" s="135">
        <f>SUM(AA119:AA222)</f>
        <v>0</v>
      </c>
      <c r="AR118" s="136" t="s">
        <v>80</v>
      </c>
      <c r="AT118" s="137" t="s">
        <v>71</v>
      </c>
      <c r="AU118" s="137" t="s">
        <v>80</v>
      </c>
      <c r="AY118" s="136" t="s">
        <v>164</v>
      </c>
      <c r="BK118" s="138">
        <f>SUM(BK119:BK222)</f>
        <v>0</v>
      </c>
    </row>
    <row r="119" spans="2:65" s="1" customFormat="1" ht="25.5" customHeight="1">
      <c r="B119" s="140"/>
      <c r="C119" s="141" t="s">
        <v>80</v>
      </c>
      <c r="D119" s="141" t="s">
        <v>165</v>
      </c>
      <c r="E119" s="142" t="s">
        <v>765</v>
      </c>
      <c r="F119" s="224" t="s">
        <v>766</v>
      </c>
      <c r="G119" s="224"/>
      <c r="H119" s="224"/>
      <c r="I119" s="224"/>
      <c r="J119" s="143" t="s">
        <v>767</v>
      </c>
      <c r="K119" s="144">
        <v>240</v>
      </c>
      <c r="L119" s="225">
        <v>0</v>
      </c>
      <c r="M119" s="225"/>
      <c r="N119" s="225">
        <f>ROUND(L119*K119,2)</f>
        <v>0</v>
      </c>
      <c r="O119" s="225"/>
      <c r="P119" s="225"/>
      <c r="Q119" s="225"/>
      <c r="R119" s="145"/>
      <c r="T119" s="146" t="s">
        <v>5</v>
      </c>
      <c r="U119" s="43" t="s">
        <v>37</v>
      </c>
      <c r="V119" s="147">
        <v>0.2</v>
      </c>
      <c r="W119" s="147">
        <f>V119*K119</f>
        <v>48</v>
      </c>
      <c r="X119" s="147">
        <v>0</v>
      </c>
      <c r="Y119" s="147">
        <f>X119*K119</f>
        <v>0</v>
      </c>
      <c r="Z119" s="147">
        <v>0</v>
      </c>
      <c r="AA119" s="148">
        <f>Z119*K119</f>
        <v>0</v>
      </c>
      <c r="AR119" s="21" t="s">
        <v>163</v>
      </c>
      <c r="AT119" s="21" t="s">
        <v>165</v>
      </c>
      <c r="AU119" s="21" t="s">
        <v>130</v>
      </c>
      <c r="AY119" s="21" t="s">
        <v>164</v>
      </c>
      <c r="BE119" s="149">
        <f>IF(U119="základní",N119,0)</f>
        <v>0</v>
      </c>
      <c r="BF119" s="149">
        <f>IF(U119="snížená",N119,0)</f>
        <v>0</v>
      </c>
      <c r="BG119" s="149">
        <f>IF(U119="zákl. přenesená",N119,0)</f>
        <v>0</v>
      </c>
      <c r="BH119" s="149">
        <f>IF(U119="sníž. přenesená",N119,0)</f>
        <v>0</v>
      </c>
      <c r="BI119" s="149">
        <f>IF(U119="nulová",N119,0)</f>
        <v>0</v>
      </c>
      <c r="BJ119" s="21" t="s">
        <v>80</v>
      </c>
      <c r="BK119" s="149">
        <f>ROUND(L119*K119,2)</f>
        <v>0</v>
      </c>
      <c r="BL119" s="21" t="s">
        <v>163</v>
      </c>
      <c r="BM119" s="21" t="s">
        <v>1300</v>
      </c>
    </row>
    <row r="120" spans="2:65" s="10" customFormat="1" ht="16.5" customHeight="1">
      <c r="B120" s="154"/>
      <c r="C120" s="155"/>
      <c r="D120" s="155"/>
      <c r="E120" s="156" t="s">
        <v>5</v>
      </c>
      <c r="F120" s="257" t="s">
        <v>1301</v>
      </c>
      <c r="G120" s="258"/>
      <c r="H120" s="258"/>
      <c r="I120" s="258"/>
      <c r="J120" s="155"/>
      <c r="K120" s="157">
        <v>240</v>
      </c>
      <c r="L120" s="155"/>
      <c r="M120" s="155"/>
      <c r="N120" s="155"/>
      <c r="O120" s="155"/>
      <c r="P120" s="155"/>
      <c r="Q120" s="155"/>
      <c r="R120" s="158"/>
      <c r="T120" s="159"/>
      <c r="U120" s="155"/>
      <c r="V120" s="155"/>
      <c r="W120" s="155"/>
      <c r="X120" s="155"/>
      <c r="Y120" s="155"/>
      <c r="Z120" s="155"/>
      <c r="AA120" s="160"/>
      <c r="AT120" s="161" t="s">
        <v>371</v>
      </c>
      <c r="AU120" s="161" t="s">
        <v>130</v>
      </c>
      <c r="AV120" s="10" t="s">
        <v>130</v>
      </c>
      <c r="AW120" s="10" t="s">
        <v>30</v>
      </c>
      <c r="AX120" s="10" t="s">
        <v>72</v>
      </c>
      <c r="AY120" s="161" t="s">
        <v>164</v>
      </c>
    </row>
    <row r="121" spans="2:65" s="11" customFormat="1" ht="16.5" customHeight="1">
      <c r="B121" s="162"/>
      <c r="C121" s="163"/>
      <c r="D121" s="163"/>
      <c r="E121" s="164" t="s">
        <v>5</v>
      </c>
      <c r="F121" s="255" t="s">
        <v>375</v>
      </c>
      <c r="G121" s="256"/>
      <c r="H121" s="256"/>
      <c r="I121" s="256"/>
      <c r="J121" s="163"/>
      <c r="K121" s="165">
        <v>240</v>
      </c>
      <c r="L121" s="163"/>
      <c r="M121" s="163"/>
      <c r="N121" s="163"/>
      <c r="O121" s="163"/>
      <c r="P121" s="163"/>
      <c r="Q121" s="163"/>
      <c r="R121" s="166"/>
      <c r="T121" s="167"/>
      <c r="U121" s="163"/>
      <c r="V121" s="163"/>
      <c r="W121" s="163"/>
      <c r="X121" s="163"/>
      <c r="Y121" s="163"/>
      <c r="Z121" s="163"/>
      <c r="AA121" s="168"/>
      <c r="AT121" s="169" t="s">
        <v>371</v>
      </c>
      <c r="AU121" s="169" t="s">
        <v>130</v>
      </c>
      <c r="AV121" s="11" t="s">
        <v>163</v>
      </c>
      <c r="AW121" s="11" t="s">
        <v>30</v>
      </c>
      <c r="AX121" s="11" t="s">
        <v>80</v>
      </c>
      <c r="AY121" s="169" t="s">
        <v>164</v>
      </c>
    </row>
    <row r="122" spans="2:65" s="1" customFormat="1" ht="25.5" customHeight="1">
      <c r="B122" s="140"/>
      <c r="C122" s="141" t="s">
        <v>130</v>
      </c>
      <c r="D122" s="141" t="s">
        <v>165</v>
      </c>
      <c r="E122" s="142" t="s">
        <v>770</v>
      </c>
      <c r="F122" s="224" t="s">
        <v>771</v>
      </c>
      <c r="G122" s="224"/>
      <c r="H122" s="224"/>
      <c r="I122" s="224"/>
      <c r="J122" s="143" t="s">
        <v>772</v>
      </c>
      <c r="K122" s="144">
        <v>10</v>
      </c>
      <c r="L122" s="225">
        <v>0</v>
      </c>
      <c r="M122" s="225"/>
      <c r="N122" s="225">
        <f>ROUND(L122*K122,2)</f>
        <v>0</v>
      </c>
      <c r="O122" s="225"/>
      <c r="P122" s="225"/>
      <c r="Q122" s="225"/>
      <c r="R122" s="145"/>
      <c r="T122" s="146" t="s">
        <v>5</v>
      </c>
      <c r="U122" s="43" t="s">
        <v>37</v>
      </c>
      <c r="V122" s="147">
        <v>0</v>
      </c>
      <c r="W122" s="147">
        <f>V122*K122</f>
        <v>0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1" t="s">
        <v>163</v>
      </c>
      <c r="AT122" s="21" t="s">
        <v>165</v>
      </c>
      <c r="AU122" s="21" t="s">
        <v>130</v>
      </c>
      <c r="AY122" s="21" t="s">
        <v>164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1" t="s">
        <v>80</v>
      </c>
      <c r="BK122" s="149">
        <f>ROUND(L122*K122,2)</f>
        <v>0</v>
      </c>
      <c r="BL122" s="21" t="s">
        <v>163</v>
      </c>
      <c r="BM122" s="21" t="s">
        <v>1302</v>
      </c>
    </row>
    <row r="123" spans="2:65" s="1" customFormat="1" ht="25.5" customHeight="1">
      <c r="B123" s="140"/>
      <c r="C123" s="141" t="s">
        <v>365</v>
      </c>
      <c r="D123" s="141" t="s">
        <v>165</v>
      </c>
      <c r="E123" s="142" t="s">
        <v>774</v>
      </c>
      <c r="F123" s="224" t="s">
        <v>775</v>
      </c>
      <c r="G123" s="224"/>
      <c r="H123" s="224"/>
      <c r="I123" s="224"/>
      <c r="J123" s="143" t="s">
        <v>409</v>
      </c>
      <c r="K123" s="144">
        <v>9.6</v>
      </c>
      <c r="L123" s="225">
        <v>0</v>
      </c>
      <c r="M123" s="225"/>
      <c r="N123" s="225">
        <f>ROUND(L123*K123,2)</f>
        <v>0</v>
      </c>
      <c r="O123" s="225"/>
      <c r="P123" s="225"/>
      <c r="Q123" s="225"/>
      <c r="R123" s="145"/>
      <c r="T123" s="146" t="s">
        <v>5</v>
      </c>
      <c r="U123" s="43" t="s">
        <v>37</v>
      </c>
      <c r="V123" s="147">
        <v>0.70299999999999996</v>
      </c>
      <c r="W123" s="147">
        <f>V123*K123</f>
        <v>6.7487999999999992</v>
      </c>
      <c r="X123" s="147">
        <v>8.6800000000000002E-3</v>
      </c>
      <c r="Y123" s="147">
        <f>X123*K123</f>
        <v>8.3327999999999999E-2</v>
      </c>
      <c r="Z123" s="147">
        <v>0</v>
      </c>
      <c r="AA123" s="148">
        <f>Z123*K123</f>
        <v>0</v>
      </c>
      <c r="AR123" s="21" t="s">
        <v>163</v>
      </c>
      <c r="AT123" s="21" t="s">
        <v>165</v>
      </c>
      <c r="AU123" s="21" t="s">
        <v>130</v>
      </c>
      <c r="AY123" s="21" t="s">
        <v>164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1" t="s">
        <v>80</v>
      </c>
      <c r="BK123" s="149">
        <f>ROUND(L123*K123,2)</f>
        <v>0</v>
      </c>
      <c r="BL123" s="21" t="s">
        <v>163</v>
      </c>
      <c r="BM123" s="21" t="s">
        <v>1303</v>
      </c>
    </row>
    <row r="124" spans="2:65" s="10" customFormat="1" ht="16.5" customHeight="1">
      <c r="B124" s="154"/>
      <c r="C124" s="155"/>
      <c r="D124" s="155"/>
      <c r="E124" s="156" t="s">
        <v>5</v>
      </c>
      <c r="F124" s="257" t="s">
        <v>1304</v>
      </c>
      <c r="G124" s="258"/>
      <c r="H124" s="258"/>
      <c r="I124" s="258"/>
      <c r="J124" s="155"/>
      <c r="K124" s="157">
        <v>9.6</v>
      </c>
      <c r="L124" s="155"/>
      <c r="M124" s="155"/>
      <c r="N124" s="155"/>
      <c r="O124" s="155"/>
      <c r="P124" s="155"/>
      <c r="Q124" s="155"/>
      <c r="R124" s="158"/>
      <c r="T124" s="159"/>
      <c r="U124" s="155"/>
      <c r="V124" s="155"/>
      <c r="W124" s="155"/>
      <c r="X124" s="155"/>
      <c r="Y124" s="155"/>
      <c r="Z124" s="155"/>
      <c r="AA124" s="160"/>
      <c r="AT124" s="161" t="s">
        <v>371</v>
      </c>
      <c r="AU124" s="161" t="s">
        <v>130</v>
      </c>
      <c r="AV124" s="10" t="s">
        <v>130</v>
      </c>
      <c r="AW124" s="10" t="s">
        <v>30</v>
      </c>
      <c r="AX124" s="10" t="s">
        <v>72</v>
      </c>
      <c r="AY124" s="161" t="s">
        <v>164</v>
      </c>
    </row>
    <row r="125" spans="2:65" s="11" customFormat="1" ht="16.5" customHeight="1">
      <c r="B125" s="162"/>
      <c r="C125" s="163"/>
      <c r="D125" s="163"/>
      <c r="E125" s="164" t="s">
        <v>5</v>
      </c>
      <c r="F125" s="255" t="s">
        <v>375</v>
      </c>
      <c r="G125" s="256"/>
      <c r="H125" s="256"/>
      <c r="I125" s="256"/>
      <c r="J125" s="163"/>
      <c r="K125" s="165">
        <v>9.6</v>
      </c>
      <c r="L125" s="163"/>
      <c r="M125" s="163"/>
      <c r="N125" s="163"/>
      <c r="O125" s="163"/>
      <c r="P125" s="163"/>
      <c r="Q125" s="163"/>
      <c r="R125" s="166"/>
      <c r="T125" s="167"/>
      <c r="U125" s="163"/>
      <c r="V125" s="163"/>
      <c r="W125" s="163"/>
      <c r="X125" s="163"/>
      <c r="Y125" s="163"/>
      <c r="Z125" s="163"/>
      <c r="AA125" s="168"/>
      <c r="AT125" s="169" t="s">
        <v>371</v>
      </c>
      <c r="AU125" s="169" t="s">
        <v>130</v>
      </c>
      <c r="AV125" s="11" t="s">
        <v>163</v>
      </c>
      <c r="AW125" s="11" t="s">
        <v>30</v>
      </c>
      <c r="AX125" s="11" t="s">
        <v>80</v>
      </c>
      <c r="AY125" s="169" t="s">
        <v>164</v>
      </c>
    </row>
    <row r="126" spans="2:65" s="1" customFormat="1" ht="25.5" customHeight="1">
      <c r="B126" s="140"/>
      <c r="C126" s="141" t="s">
        <v>163</v>
      </c>
      <c r="D126" s="141" t="s">
        <v>165</v>
      </c>
      <c r="E126" s="142" t="s">
        <v>778</v>
      </c>
      <c r="F126" s="224" t="s">
        <v>779</v>
      </c>
      <c r="G126" s="224"/>
      <c r="H126" s="224"/>
      <c r="I126" s="224"/>
      <c r="J126" s="143" t="s">
        <v>409</v>
      </c>
      <c r="K126" s="144">
        <v>2.4</v>
      </c>
      <c r="L126" s="225">
        <v>0</v>
      </c>
      <c r="M126" s="225"/>
      <c r="N126" s="225">
        <f>ROUND(L126*K126,2)</f>
        <v>0</v>
      </c>
      <c r="O126" s="225"/>
      <c r="P126" s="225"/>
      <c r="Q126" s="225"/>
      <c r="R126" s="145"/>
      <c r="T126" s="146" t="s">
        <v>5</v>
      </c>
      <c r="U126" s="43" t="s">
        <v>37</v>
      </c>
      <c r="V126" s="147">
        <v>1.153</v>
      </c>
      <c r="W126" s="147">
        <f>V126*K126</f>
        <v>2.7671999999999999</v>
      </c>
      <c r="X126" s="147">
        <v>1.269E-2</v>
      </c>
      <c r="Y126" s="147">
        <f>X126*K126</f>
        <v>3.0455999999999997E-2</v>
      </c>
      <c r="Z126" s="147">
        <v>0</v>
      </c>
      <c r="AA126" s="148">
        <f>Z126*K126</f>
        <v>0</v>
      </c>
      <c r="AR126" s="21" t="s">
        <v>163</v>
      </c>
      <c r="AT126" s="21" t="s">
        <v>165</v>
      </c>
      <c r="AU126" s="21" t="s">
        <v>130</v>
      </c>
      <c r="AY126" s="21" t="s">
        <v>164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1" t="s">
        <v>80</v>
      </c>
      <c r="BK126" s="149">
        <f>ROUND(L126*K126,2)</f>
        <v>0</v>
      </c>
      <c r="BL126" s="21" t="s">
        <v>163</v>
      </c>
      <c r="BM126" s="21" t="s">
        <v>1305</v>
      </c>
    </row>
    <row r="127" spans="2:65" s="10" customFormat="1" ht="16.5" customHeight="1">
      <c r="B127" s="154"/>
      <c r="C127" s="155"/>
      <c r="D127" s="155"/>
      <c r="E127" s="156" t="s">
        <v>5</v>
      </c>
      <c r="F127" s="257" t="s">
        <v>1306</v>
      </c>
      <c r="G127" s="258"/>
      <c r="H127" s="258"/>
      <c r="I127" s="258"/>
      <c r="J127" s="155"/>
      <c r="K127" s="157">
        <v>2.4</v>
      </c>
      <c r="L127" s="155"/>
      <c r="M127" s="155"/>
      <c r="N127" s="155"/>
      <c r="O127" s="155"/>
      <c r="P127" s="155"/>
      <c r="Q127" s="155"/>
      <c r="R127" s="158"/>
      <c r="T127" s="159"/>
      <c r="U127" s="155"/>
      <c r="V127" s="155"/>
      <c r="W127" s="155"/>
      <c r="X127" s="155"/>
      <c r="Y127" s="155"/>
      <c r="Z127" s="155"/>
      <c r="AA127" s="160"/>
      <c r="AT127" s="161" t="s">
        <v>371</v>
      </c>
      <c r="AU127" s="161" t="s">
        <v>130</v>
      </c>
      <c r="AV127" s="10" t="s">
        <v>130</v>
      </c>
      <c r="AW127" s="10" t="s">
        <v>30</v>
      </c>
      <c r="AX127" s="10" t="s">
        <v>72</v>
      </c>
      <c r="AY127" s="161" t="s">
        <v>164</v>
      </c>
    </row>
    <row r="128" spans="2:65" s="11" customFormat="1" ht="16.5" customHeight="1">
      <c r="B128" s="162"/>
      <c r="C128" s="163"/>
      <c r="D128" s="163"/>
      <c r="E128" s="164" t="s">
        <v>5</v>
      </c>
      <c r="F128" s="255" t="s">
        <v>375</v>
      </c>
      <c r="G128" s="256"/>
      <c r="H128" s="256"/>
      <c r="I128" s="256"/>
      <c r="J128" s="163"/>
      <c r="K128" s="165">
        <v>2.4</v>
      </c>
      <c r="L128" s="163"/>
      <c r="M128" s="163"/>
      <c r="N128" s="163"/>
      <c r="O128" s="163"/>
      <c r="P128" s="163"/>
      <c r="Q128" s="163"/>
      <c r="R128" s="166"/>
      <c r="T128" s="167"/>
      <c r="U128" s="163"/>
      <c r="V128" s="163"/>
      <c r="W128" s="163"/>
      <c r="X128" s="163"/>
      <c r="Y128" s="163"/>
      <c r="Z128" s="163"/>
      <c r="AA128" s="168"/>
      <c r="AT128" s="169" t="s">
        <v>371</v>
      </c>
      <c r="AU128" s="169" t="s">
        <v>130</v>
      </c>
      <c r="AV128" s="11" t="s">
        <v>163</v>
      </c>
      <c r="AW128" s="11" t="s">
        <v>30</v>
      </c>
      <c r="AX128" s="11" t="s">
        <v>80</v>
      </c>
      <c r="AY128" s="169" t="s">
        <v>164</v>
      </c>
    </row>
    <row r="129" spans="2:65" s="1" customFormat="1" ht="25.5" customHeight="1">
      <c r="B129" s="140"/>
      <c r="C129" s="141" t="s">
        <v>181</v>
      </c>
      <c r="D129" s="141" t="s">
        <v>165</v>
      </c>
      <c r="E129" s="142" t="s">
        <v>781</v>
      </c>
      <c r="F129" s="224" t="s">
        <v>782</v>
      </c>
      <c r="G129" s="224"/>
      <c r="H129" s="224"/>
      <c r="I129" s="224"/>
      <c r="J129" s="143" t="s">
        <v>409</v>
      </c>
      <c r="K129" s="144">
        <v>42</v>
      </c>
      <c r="L129" s="225">
        <v>0</v>
      </c>
      <c r="M129" s="225"/>
      <c r="N129" s="225">
        <f>ROUND(L129*K129,2)</f>
        <v>0</v>
      </c>
      <c r="O129" s="225"/>
      <c r="P129" s="225"/>
      <c r="Q129" s="225"/>
      <c r="R129" s="145"/>
      <c r="T129" s="146" t="s">
        <v>5</v>
      </c>
      <c r="U129" s="43" t="s">
        <v>37</v>
      </c>
      <c r="V129" s="147">
        <v>0.54700000000000004</v>
      </c>
      <c r="W129" s="147">
        <f>V129*K129</f>
        <v>22.974</v>
      </c>
      <c r="X129" s="147">
        <v>3.6900000000000002E-2</v>
      </c>
      <c r="Y129" s="147">
        <f>X129*K129</f>
        <v>1.5498000000000001</v>
      </c>
      <c r="Z129" s="147">
        <v>0</v>
      </c>
      <c r="AA129" s="148">
        <f>Z129*K129</f>
        <v>0</v>
      </c>
      <c r="AR129" s="21" t="s">
        <v>163</v>
      </c>
      <c r="AT129" s="21" t="s">
        <v>165</v>
      </c>
      <c r="AU129" s="21" t="s">
        <v>130</v>
      </c>
      <c r="AY129" s="21" t="s">
        <v>164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1" t="s">
        <v>80</v>
      </c>
      <c r="BK129" s="149">
        <f>ROUND(L129*K129,2)</f>
        <v>0</v>
      </c>
      <c r="BL129" s="21" t="s">
        <v>163</v>
      </c>
      <c r="BM129" s="21" t="s">
        <v>1307</v>
      </c>
    </row>
    <row r="130" spans="2:65" s="10" customFormat="1" ht="16.5" customHeight="1">
      <c r="B130" s="154"/>
      <c r="C130" s="155"/>
      <c r="D130" s="155"/>
      <c r="E130" s="156" t="s">
        <v>5</v>
      </c>
      <c r="F130" s="257" t="s">
        <v>1308</v>
      </c>
      <c r="G130" s="258"/>
      <c r="H130" s="258"/>
      <c r="I130" s="258"/>
      <c r="J130" s="155"/>
      <c r="K130" s="157">
        <v>42</v>
      </c>
      <c r="L130" s="155"/>
      <c r="M130" s="155"/>
      <c r="N130" s="155"/>
      <c r="O130" s="155"/>
      <c r="P130" s="155"/>
      <c r="Q130" s="155"/>
      <c r="R130" s="158"/>
      <c r="T130" s="159"/>
      <c r="U130" s="155"/>
      <c r="V130" s="155"/>
      <c r="W130" s="155"/>
      <c r="X130" s="155"/>
      <c r="Y130" s="155"/>
      <c r="Z130" s="155"/>
      <c r="AA130" s="160"/>
      <c r="AT130" s="161" t="s">
        <v>371</v>
      </c>
      <c r="AU130" s="161" t="s">
        <v>130</v>
      </c>
      <c r="AV130" s="10" t="s">
        <v>130</v>
      </c>
      <c r="AW130" s="10" t="s">
        <v>30</v>
      </c>
      <c r="AX130" s="10" t="s">
        <v>72</v>
      </c>
      <c r="AY130" s="161" t="s">
        <v>164</v>
      </c>
    </row>
    <row r="131" spans="2:65" s="11" customFormat="1" ht="16.5" customHeight="1">
      <c r="B131" s="162"/>
      <c r="C131" s="163"/>
      <c r="D131" s="163"/>
      <c r="E131" s="164" t="s">
        <v>5</v>
      </c>
      <c r="F131" s="255" t="s">
        <v>375</v>
      </c>
      <c r="G131" s="256"/>
      <c r="H131" s="256"/>
      <c r="I131" s="256"/>
      <c r="J131" s="163"/>
      <c r="K131" s="165">
        <v>42</v>
      </c>
      <c r="L131" s="163"/>
      <c r="M131" s="163"/>
      <c r="N131" s="163"/>
      <c r="O131" s="163"/>
      <c r="P131" s="163"/>
      <c r="Q131" s="163"/>
      <c r="R131" s="166"/>
      <c r="T131" s="167"/>
      <c r="U131" s="163"/>
      <c r="V131" s="163"/>
      <c r="W131" s="163"/>
      <c r="X131" s="163"/>
      <c r="Y131" s="163"/>
      <c r="Z131" s="163"/>
      <c r="AA131" s="168"/>
      <c r="AT131" s="169" t="s">
        <v>371</v>
      </c>
      <c r="AU131" s="169" t="s">
        <v>130</v>
      </c>
      <c r="AV131" s="11" t="s">
        <v>163</v>
      </c>
      <c r="AW131" s="11" t="s">
        <v>30</v>
      </c>
      <c r="AX131" s="11" t="s">
        <v>80</v>
      </c>
      <c r="AY131" s="169" t="s">
        <v>164</v>
      </c>
    </row>
    <row r="132" spans="2:65" s="1" customFormat="1" ht="25.5" customHeight="1">
      <c r="B132" s="140"/>
      <c r="C132" s="141" t="s">
        <v>721</v>
      </c>
      <c r="D132" s="141" t="s">
        <v>165</v>
      </c>
      <c r="E132" s="142" t="s">
        <v>784</v>
      </c>
      <c r="F132" s="224" t="s">
        <v>785</v>
      </c>
      <c r="G132" s="224"/>
      <c r="H132" s="224"/>
      <c r="I132" s="224"/>
      <c r="J132" s="143" t="s">
        <v>417</v>
      </c>
      <c r="K132" s="144">
        <v>105.456</v>
      </c>
      <c r="L132" s="225">
        <v>0</v>
      </c>
      <c r="M132" s="225"/>
      <c r="N132" s="225">
        <f>ROUND(L132*K132,2)</f>
        <v>0</v>
      </c>
      <c r="O132" s="225"/>
      <c r="P132" s="225"/>
      <c r="Q132" s="225"/>
      <c r="R132" s="145"/>
      <c r="T132" s="146" t="s">
        <v>5</v>
      </c>
      <c r="U132" s="43" t="s">
        <v>37</v>
      </c>
      <c r="V132" s="147">
        <v>1.7629999999999999</v>
      </c>
      <c r="W132" s="147">
        <f>V132*K132</f>
        <v>185.91892799999999</v>
      </c>
      <c r="X132" s="147">
        <v>0</v>
      </c>
      <c r="Y132" s="147">
        <f>X132*K132</f>
        <v>0</v>
      </c>
      <c r="Z132" s="147">
        <v>0</v>
      </c>
      <c r="AA132" s="148">
        <f>Z132*K132</f>
        <v>0</v>
      </c>
      <c r="AR132" s="21" t="s">
        <v>163</v>
      </c>
      <c r="AT132" s="21" t="s">
        <v>165</v>
      </c>
      <c r="AU132" s="21" t="s">
        <v>130</v>
      </c>
      <c r="AY132" s="21" t="s">
        <v>164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1" t="s">
        <v>80</v>
      </c>
      <c r="BK132" s="149">
        <f>ROUND(L132*K132,2)</f>
        <v>0</v>
      </c>
      <c r="BL132" s="21" t="s">
        <v>163</v>
      </c>
      <c r="BM132" s="21" t="s">
        <v>1309</v>
      </c>
    </row>
    <row r="133" spans="2:65" s="10" customFormat="1" ht="16.5" customHeight="1">
      <c r="B133" s="154"/>
      <c r="C133" s="155"/>
      <c r="D133" s="155"/>
      <c r="E133" s="156" t="s">
        <v>5</v>
      </c>
      <c r="F133" s="257" t="s">
        <v>1310</v>
      </c>
      <c r="G133" s="258"/>
      <c r="H133" s="258"/>
      <c r="I133" s="258"/>
      <c r="J133" s="155"/>
      <c r="K133" s="157">
        <v>105.456</v>
      </c>
      <c r="L133" s="155"/>
      <c r="M133" s="155"/>
      <c r="N133" s="155"/>
      <c r="O133" s="155"/>
      <c r="P133" s="155"/>
      <c r="Q133" s="155"/>
      <c r="R133" s="158"/>
      <c r="T133" s="159"/>
      <c r="U133" s="155"/>
      <c r="V133" s="155"/>
      <c r="W133" s="155"/>
      <c r="X133" s="155"/>
      <c r="Y133" s="155"/>
      <c r="Z133" s="155"/>
      <c r="AA133" s="160"/>
      <c r="AT133" s="161" t="s">
        <v>371</v>
      </c>
      <c r="AU133" s="161" t="s">
        <v>130</v>
      </c>
      <c r="AV133" s="10" t="s">
        <v>130</v>
      </c>
      <c r="AW133" s="10" t="s">
        <v>30</v>
      </c>
      <c r="AX133" s="10" t="s">
        <v>72</v>
      </c>
      <c r="AY133" s="161" t="s">
        <v>164</v>
      </c>
    </row>
    <row r="134" spans="2:65" s="11" customFormat="1" ht="16.5" customHeight="1">
      <c r="B134" s="162"/>
      <c r="C134" s="163"/>
      <c r="D134" s="163"/>
      <c r="E134" s="164" t="s">
        <v>5</v>
      </c>
      <c r="F134" s="255" t="s">
        <v>375</v>
      </c>
      <c r="G134" s="256"/>
      <c r="H134" s="256"/>
      <c r="I134" s="256"/>
      <c r="J134" s="163"/>
      <c r="K134" s="165">
        <v>105.456</v>
      </c>
      <c r="L134" s="163"/>
      <c r="M134" s="163"/>
      <c r="N134" s="163"/>
      <c r="O134" s="163"/>
      <c r="P134" s="163"/>
      <c r="Q134" s="163"/>
      <c r="R134" s="166"/>
      <c r="T134" s="167"/>
      <c r="U134" s="163"/>
      <c r="V134" s="163"/>
      <c r="W134" s="163"/>
      <c r="X134" s="163"/>
      <c r="Y134" s="163"/>
      <c r="Z134" s="163"/>
      <c r="AA134" s="168"/>
      <c r="AT134" s="169" t="s">
        <v>371</v>
      </c>
      <c r="AU134" s="169" t="s">
        <v>130</v>
      </c>
      <c r="AV134" s="11" t="s">
        <v>163</v>
      </c>
      <c r="AW134" s="11" t="s">
        <v>30</v>
      </c>
      <c r="AX134" s="11" t="s">
        <v>80</v>
      </c>
      <c r="AY134" s="169" t="s">
        <v>164</v>
      </c>
    </row>
    <row r="135" spans="2:65" s="1" customFormat="1" ht="25.5" customHeight="1">
      <c r="B135" s="140"/>
      <c r="C135" s="141" t="s">
        <v>177</v>
      </c>
      <c r="D135" s="141" t="s">
        <v>165</v>
      </c>
      <c r="E135" s="142" t="s">
        <v>943</v>
      </c>
      <c r="F135" s="224" t="s">
        <v>944</v>
      </c>
      <c r="G135" s="224"/>
      <c r="H135" s="224"/>
      <c r="I135" s="224"/>
      <c r="J135" s="143" t="s">
        <v>417</v>
      </c>
      <c r="K135" s="144">
        <v>4</v>
      </c>
      <c r="L135" s="225">
        <v>0</v>
      </c>
      <c r="M135" s="225"/>
      <c r="N135" s="225">
        <f>ROUND(L135*K135,2)</f>
        <v>0</v>
      </c>
      <c r="O135" s="225"/>
      <c r="P135" s="225"/>
      <c r="Q135" s="225"/>
      <c r="R135" s="145"/>
      <c r="T135" s="146" t="s">
        <v>5</v>
      </c>
      <c r="U135" s="43" t="s">
        <v>37</v>
      </c>
      <c r="V135" s="147">
        <v>16.001999999999999</v>
      </c>
      <c r="W135" s="147">
        <f>V135*K135</f>
        <v>64.007999999999996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21" t="s">
        <v>163</v>
      </c>
      <c r="AT135" s="21" t="s">
        <v>165</v>
      </c>
      <c r="AU135" s="21" t="s">
        <v>130</v>
      </c>
      <c r="AY135" s="21" t="s">
        <v>164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1" t="s">
        <v>80</v>
      </c>
      <c r="BK135" s="149">
        <f>ROUND(L135*K135,2)</f>
        <v>0</v>
      </c>
      <c r="BL135" s="21" t="s">
        <v>163</v>
      </c>
      <c r="BM135" s="21" t="s">
        <v>1311</v>
      </c>
    </row>
    <row r="136" spans="2:65" s="12" customFormat="1" ht="16.5" customHeight="1">
      <c r="B136" s="174"/>
      <c r="C136" s="175"/>
      <c r="D136" s="175"/>
      <c r="E136" s="176" t="s">
        <v>5</v>
      </c>
      <c r="F136" s="259" t="s">
        <v>1312</v>
      </c>
      <c r="G136" s="260"/>
      <c r="H136" s="260"/>
      <c r="I136" s="260"/>
      <c r="J136" s="175"/>
      <c r="K136" s="176" t="s">
        <v>5</v>
      </c>
      <c r="L136" s="175"/>
      <c r="M136" s="175"/>
      <c r="N136" s="175"/>
      <c r="O136" s="175"/>
      <c r="P136" s="175"/>
      <c r="Q136" s="175"/>
      <c r="R136" s="177"/>
      <c r="T136" s="178"/>
      <c r="U136" s="175"/>
      <c r="V136" s="175"/>
      <c r="W136" s="175"/>
      <c r="X136" s="175"/>
      <c r="Y136" s="175"/>
      <c r="Z136" s="175"/>
      <c r="AA136" s="179"/>
      <c r="AT136" s="180" t="s">
        <v>371</v>
      </c>
      <c r="AU136" s="180" t="s">
        <v>130</v>
      </c>
      <c r="AV136" s="12" t="s">
        <v>80</v>
      </c>
      <c r="AW136" s="12" t="s">
        <v>30</v>
      </c>
      <c r="AX136" s="12" t="s">
        <v>72</v>
      </c>
      <c r="AY136" s="180" t="s">
        <v>164</v>
      </c>
    </row>
    <row r="137" spans="2:65" s="12" customFormat="1" ht="25.5" customHeight="1">
      <c r="B137" s="174"/>
      <c r="C137" s="175"/>
      <c r="D137" s="175"/>
      <c r="E137" s="176" t="s">
        <v>5</v>
      </c>
      <c r="F137" s="261" t="s">
        <v>1313</v>
      </c>
      <c r="G137" s="262"/>
      <c r="H137" s="262"/>
      <c r="I137" s="262"/>
      <c r="J137" s="175"/>
      <c r="K137" s="176" t="s">
        <v>5</v>
      </c>
      <c r="L137" s="175"/>
      <c r="M137" s="175"/>
      <c r="N137" s="175"/>
      <c r="O137" s="175"/>
      <c r="P137" s="175"/>
      <c r="Q137" s="175"/>
      <c r="R137" s="177"/>
      <c r="T137" s="178"/>
      <c r="U137" s="175"/>
      <c r="V137" s="175"/>
      <c r="W137" s="175"/>
      <c r="X137" s="175"/>
      <c r="Y137" s="175"/>
      <c r="Z137" s="175"/>
      <c r="AA137" s="179"/>
      <c r="AT137" s="180" t="s">
        <v>371</v>
      </c>
      <c r="AU137" s="180" t="s">
        <v>130</v>
      </c>
      <c r="AV137" s="12" t="s">
        <v>80</v>
      </c>
      <c r="AW137" s="12" t="s">
        <v>30</v>
      </c>
      <c r="AX137" s="12" t="s">
        <v>72</v>
      </c>
      <c r="AY137" s="180" t="s">
        <v>164</v>
      </c>
    </row>
    <row r="138" spans="2:65" s="10" customFormat="1" ht="16.5" customHeight="1">
      <c r="B138" s="154"/>
      <c r="C138" s="155"/>
      <c r="D138" s="155"/>
      <c r="E138" s="156" t="s">
        <v>5</v>
      </c>
      <c r="F138" s="253" t="s">
        <v>1314</v>
      </c>
      <c r="G138" s="254"/>
      <c r="H138" s="254"/>
      <c r="I138" s="254"/>
      <c r="J138" s="155"/>
      <c r="K138" s="157">
        <v>2</v>
      </c>
      <c r="L138" s="155"/>
      <c r="M138" s="155"/>
      <c r="N138" s="155"/>
      <c r="O138" s="155"/>
      <c r="P138" s="155"/>
      <c r="Q138" s="155"/>
      <c r="R138" s="158"/>
      <c r="T138" s="159"/>
      <c r="U138" s="155"/>
      <c r="V138" s="155"/>
      <c r="W138" s="155"/>
      <c r="X138" s="155"/>
      <c r="Y138" s="155"/>
      <c r="Z138" s="155"/>
      <c r="AA138" s="160"/>
      <c r="AT138" s="161" t="s">
        <v>371</v>
      </c>
      <c r="AU138" s="161" t="s">
        <v>130</v>
      </c>
      <c r="AV138" s="10" t="s">
        <v>130</v>
      </c>
      <c r="AW138" s="10" t="s">
        <v>30</v>
      </c>
      <c r="AX138" s="10" t="s">
        <v>72</v>
      </c>
      <c r="AY138" s="161" t="s">
        <v>164</v>
      </c>
    </row>
    <row r="139" spans="2:65" s="10" customFormat="1" ht="16.5" customHeight="1">
      <c r="B139" s="154"/>
      <c r="C139" s="155"/>
      <c r="D139" s="155"/>
      <c r="E139" s="156" t="s">
        <v>5</v>
      </c>
      <c r="F139" s="253" t="s">
        <v>1315</v>
      </c>
      <c r="G139" s="254"/>
      <c r="H139" s="254"/>
      <c r="I139" s="254"/>
      <c r="J139" s="155"/>
      <c r="K139" s="157">
        <v>2</v>
      </c>
      <c r="L139" s="155"/>
      <c r="M139" s="155"/>
      <c r="N139" s="155"/>
      <c r="O139" s="155"/>
      <c r="P139" s="155"/>
      <c r="Q139" s="155"/>
      <c r="R139" s="158"/>
      <c r="T139" s="159"/>
      <c r="U139" s="155"/>
      <c r="V139" s="155"/>
      <c r="W139" s="155"/>
      <c r="X139" s="155"/>
      <c r="Y139" s="155"/>
      <c r="Z139" s="155"/>
      <c r="AA139" s="160"/>
      <c r="AT139" s="161" t="s">
        <v>371</v>
      </c>
      <c r="AU139" s="161" t="s">
        <v>130</v>
      </c>
      <c r="AV139" s="10" t="s">
        <v>130</v>
      </c>
      <c r="AW139" s="10" t="s">
        <v>30</v>
      </c>
      <c r="AX139" s="10" t="s">
        <v>72</v>
      </c>
      <c r="AY139" s="161" t="s">
        <v>164</v>
      </c>
    </row>
    <row r="140" spans="2:65" s="11" customFormat="1" ht="16.5" customHeight="1">
      <c r="B140" s="162"/>
      <c r="C140" s="163"/>
      <c r="D140" s="163"/>
      <c r="E140" s="164" t="s">
        <v>5</v>
      </c>
      <c r="F140" s="255" t="s">
        <v>375</v>
      </c>
      <c r="G140" s="256"/>
      <c r="H140" s="256"/>
      <c r="I140" s="256"/>
      <c r="J140" s="163"/>
      <c r="K140" s="165">
        <v>4</v>
      </c>
      <c r="L140" s="163"/>
      <c r="M140" s="163"/>
      <c r="N140" s="163"/>
      <c r="O140" s="163"/>
      <c r="P140" s="163"/>
      <c r="Q140" s="163"/>
      <c r="R140" s="166"/>
      <c r="T140" s="167"/>
      <c r="U140" s="163"/>
      <c r="V140" s="163"/>
      <c r="W140" s="163"/>
      <c r="X140" s="163"/>
      <c r="Y140" s="163"/>
      <c r="Z140" s="163"/>
      <c r="AA140" s="168"/>
      <c r="AT140" s="169" t="s">
        <v>371</v>
      </c>
      <c r="AU140" s="169" t="s">
        <v>130</v>
      </c>
      <c r="AV140" s="11" t="s">
        <v>163</v>
      </c>
      <c r="AW140" s="11" t="s">
        <v>30</v>
      </c>
      <c r="AX140" s="11" t="s">
        <v>80</v>
      </c>
      <c r="AY140" s="169" t="s">
        <v>164</v>
      </c>
    </row>
    <row r="141" spans="2:65" s="1" customFormat="1" ht="25.5" customHeight="1">
      <c r="B141" s="140"/>
      <c r="C141" s="141" t="s">
        <v>340</v>
      </c>
      <c r="D141" s="141" t="s">
        <v>165</v>
      </c>
      <c r="E141" s="142" t="s">
        <v>947</v>
      </c>
      <c r="F141" s="224" t="s">
        <v>948</v>
      </c>
      <c r="G141" s="224"/>
      <c r="H141" s="224"/>
      <c r="I141" s="224"/>
      <c r="J141" s="143" t="s">
        <v>417</v>
      </c>
      <c r="K141" s="144">
        <v>54</v>
      </c>
      <c r="L141" s="225">
        <v>0</v>
      </c>
      <c r="M141" s="225"/>
      <c r="N141" s="225">
        <f>ROUND(L141*K141,2)</f>
        <v>0</v>
      </c>
      <c r="O141" s="225"/>
      <c r="P141" s="225"/>
      <c r="Q141" s="225"/>
      <c r="R141" s="145"/>
      <c r="T141" s="146" t="s">
        <v>5</v>
      </c>
      <c r="U141" s="43" t="s">
        <v>37</v>
      </c>
      <c r="V141" s="147">
        <v>2.2490000000000001</v>
      </c>
      <c r="W141" s="147">
        <f>V141*K141</f>
        <v>121.44600000000001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1" t="s">
        <v>163</v>
      </c>
      <c r="AT141" s="21" t="s">
        <v>165</v>
      </c>
      <c r="AU141" s="21" t="s">
        <v>130</v>
      </c>
      <c r="AY141" s="21" t="s">
        <v>164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1" t="s">
        <v>80</v>
      </c>
      <c r="BK141" s="149">
        <f>ROUND(L141*K141,2)</f>
        <v>0</v>
      </c>
      <c r="BL141" s="21" t="s">
        <v>163</v>
      </c>
      <c r="BM141" s="21" t="s">
        <v>1316</v>
      </c>
    </row>
    <row r="142" spans="2:65" s="12" customFormat="1" ht="16.5" customHeight="1">
      <c r="B142" s="174"/>
      <c r="C142" s="175"/>
      <c r="D142" s="175"/>
      <c r="E142" s="176" t="s">
        <v>5</v>
      </c>
      <c r="F142" s="259" t="s">
        <v>1312</v>
      </c>
      <c r="G142" s="260"/>
      <c r="H142" s="260"/>
      <c r="I142" s="260"/>
      <c r="J142" s="175"/>
      <c r="K142" s="176" t="s">
        <v>5</v>
      </c>
      <c r="L142" s="175"/>
      <c r="M142" s="175"/>
      <c r="N142" s="175"/>
      <c r="O142" s="175"/>
      <c r="P142" s="175"/>
      <c r="Q142" s="175"/>
      <c r="R142" s="177"/>
      <c r="T142" s="178"/>
      <c r="U142" s="175"/>
      <c r="V142" s="175"/>
      <c r="W142" s="175"/>
      <c r="X142" s="175"/>
      <c r="Y142" s="175"/>
      <c r="Z142" s="175"/>
      <c r="AA142" s="179"/>
      <c r="AT142" s="180" t="s">
        <v>371</v>
      </c>
      <c r="AU142" s="180" t="s">
        <v>130</v>
      </c>
      <c r="AV142" s="12" t="s">
        <v>80</v>
      </c>
      <c r="AW142" s="12" t="s">
        <v>30</v>
      </c>
      <c r="AX142" s="12" t="s">
        <v>72</v>
      </c>
      <c r="AY142" s="180" t="s">
        <v>164</v>
      </c>
    </row>
    <row r="143" spans="2:65" s="12" customFormat="1" ht="25.5" customHeight="1">
      <c r="B143" s="174"/>
      <c r="C143" s="175"/>
      <c r="D143" s="175"/>
      <c r="E143" s="176" t="s">
        <v>5</v>
      </c>
      <c r="F143" s="261" t="s">
        <v>1317</v>
      </c>
      <c r="G143" s="262"/>
      <c r="H143" s="262"/>
      <c r="I143" s="262"/>
      <c r="J143" s="175"/>
      <c r="K143" s="176" t="s">
        <v>5</v>
      </c>
      <c r="L143" s="175"/>
      <c r="M143" s="175"/>
      <c r="N143" s="175"/>
      <c r="O143" s="175"/>
      <c r="P143" s="175"/>
      <c r="Q143" s="175"/>
      <c r="R143" s="177"/>
      <c r="T143" s="178"/>
      <c r="U143" s="175"/>
      <c r="V143" s="175"/>
      <c r="W143" s="175"/>
      <c r="X143" s="175"/>
      <c r="Y143" s="175"/>
      <c r="Z143" s="175"/>
      <c r="AA143" s="179"/>
      <c r="AT143" s="180" t="s">
        <v>371</v>
      </c>
      <c r="AU143" s="180" t="s">
        <v>130</v>
      </c>
      <c r="AV143" s="12" t="s">
        <v>80</v>
      </c>
      <c r="AW143" s="12" t="s">
        <v>30</v>
      </c>
      <c r="AX143" s="12" t="s">
        <v>72</v>
      </c>
      <c r="AY143" s="180" t="s">
        <v>164</v>
      </c>
    </row>
    <row r="144" spans="2:65" s="10" customFormat="1" ht="16.5" customHeight="1">
      <c r="B144" s="154"/>
      <c r="C144" s="155"/>
      <c r="D144" s="155"/>
      <c r="E144" s="156" t="s">
        <v>5</v>
      </c>
      <c r="F144" s="253" t="s">
        <v>1318</v>
      </c>
      <c r="G144" s="254"/>
      <c r="H144" s="254"/>
      <c r="I144" s="254"/>
      <c r="J144" s="155"/>
      <c r="K144" s="157">
        <v>22.5</v>
      </c>
      <c r="L144" s="155"/>
      <c r="M144" s="155"/>
      <c r="N144" s="155"/>
      <c r="O144" s="155"/>
      <c r="P144" s="155"/>
      <c r="Q144" s="155"/>
      <c r="R144" s="158"/>
      <c r="T144" s="159"/>
      <c r="U144" s="155"/>
      <c r="V144" s="155"/>
      <c r="W144" s="155"/>
      <c r="X144" s="155"/>
      <c r="Y144" s="155"/>
      <c r="Z144" s="155"/>
      <c r="AA144" s="160"/>
      <c r="AT144" s="161" t="s">
        <v>371</v>
      </c>
      <c r="AU144" s="161" t="s">
        <v>130</v>
      </c>
      <c r="AV144" s="10" t="s">
        <v>130</v>
      </c>
      <c r="AW144" s="10" t="s">
        <v>30</v>
      </c>
      <c r="AX144" s="10" t="s">
        <v>72</v>
      </c>
      <c r="AY144" s="161" t="s">
        <v>164</v>
      </c>
    </row>
    <row r="145" spans="2:65" s="10" customFormat="1" ht="16.5" customHeight="1">
      <c r="B145" s="154"/>
      <c r="C145" s="155"/>
      <c r="D145" s="155"/>
      <c r="E145" s="156" t="s">
        <v>5</v>
      </c>
      <c r="F145" s="253" t="s">
        <v>1319</v>
      </c>
      <c r="G145" s="254"/>
      <c r="H145" s="254"/>
      <c r="I145" s="254"/>
      <c r="J145" s="155"/>
      <c r="K145" s="157">
        <v>31.5</v>
      </c>
      <c r="L145" s="155"/>
      <c r="M145" s="155"/>
      <c r="N145" s="155"/>
      <c r="O145" s="155"/>
      <c r="P145" s="155"/>
      <c r="Q145" s="155"/>
      <c r="R145" s="158"/>
      <c r="T145" s="159"/>
      <c r="U145" s="155"/>
      <c r="V145" s="155"/>
      <c r="W145" s="155"/>
      <c r="X145" s="155"/>
      <c r="Y145" s="155"/>
      <c r="Z145" s="155"/>
      <c r="AA145" s="160"/>
      <c r="AT145" s="161" t="s">
        <v>371</v>
      </c>
      <c r="AU145" s="161" t="s">
        <v>130</v>
      </c>
      <c r="AV145" s="10" t="s">
        <v>130</v>
      </c>
      <c r="AW145" s="10" t="s">
        <v>30</v>
      </c>
      <c r="AX145" s="10" t="s">
        <v>72</v>
      </c>
      <c r="AY145" s="161" t="s">
        <v>164</v>
      </c>
    </row>
    <row r="146" spans="2:65" s="11" customFormat="1" ht="16.5" customHeight="1">
      <c r="B146" s="162"/>
      <c r="C146" s="163"/>
      <c r="D146" s="163"/>
      <c r="E146" s="164" t="s">
        <v>5</v>
      </c>
      <c r="F146" s="255" t="s">
        <v>375</v>
      </c>
      <c r="G146" s="256"/>
      <c r="H146" s="256"/>
      <c r="I146" s="256"/>
      <c r="J146" s="163"/>
      <c r="K146" s="165">
        <v>54</v>
      </c>
      <c r="L146" s="163"/>
      <c r="M146" s="163"/>
      <c r="N146" s="163"/>
      <c r="O146" s="163"/>
      <c r="P146" s="163"/>
      <c r="Q146" s="163"/>
      <c r="R146" s="166"/>
      <c r="T146" s="167"/>
      <c r="U146" s="163"/>
      <c r="V146" s="163"/>
      <c r="W146" s="163"/>
      <c r="X146" s="163"/>
      <c r="Y146" s="163"/>
      <c r="Z146" s="163"/>
      <c r="AA146" s="168"/>
      <c r="AT146" s="169" t="s">
        <v>371</v>
      </c>
      <c r="AU146" s="169" t="s">
        <v>130</v>
      </c>
      <c r="AV146" s="11" t="s">
        <v>163</v>
      </c>
      <c r="AW146" s="11" t="s">
        <v>30</v>
      </c>
      <c r="AX146" s="11" t="s">
        <v>80</v>
      </c>
      <c r="AY146" s="169" t="s">
        <v>164</v>
      </c>
    </row>
    <row r="147" spans="2:65" s="1" customFormat="1" ht="25.5" customHeight="1">
      <c r="B147" s="140"/>
      <c r="C147" s="141" t="s">
        <v>336</v>
      </c>
      <c r="D147" s="141" t="s">
        <v>165</v>
      </c>
      <c r="E147" s="142" t="s">
        <v>952</v>
      </c>
      <c r="F147" s="224" t="s">
        <v>953</v>
      </c>
      <c r="G147" s="224"/>
      <c r="H147" s="224"/>
      <c r="I147" s="224"/>
      <c r="J147" s="143" t="s">
        <v>417</v>
      </c>
      <c r="K147" s="144">
        <v>11.475</v>
      </c>
      <c r="L147" s="225">
        <v>0</v>
      </c>
      <c r="M147" s="225"/>
      <c r="N147" s="225">
        <f>ROUND(L147*K147,2)</f>
        <v>0</v>
      </c>
      <c r="O147" s="225"/>
      <c r="P147" s="225"/>
      <c r="Q147" s="225"/>
      <c r="R147" s="145"/>
      <c r="T147" s="146" t="s">
        <v>5</v>
      </c>
      <c r="U147" s="43" t="s">
        <v>37</v>
      </c>
      <c r="V147" s="147">
        <v>0.107</v>
      </c>
      <c r="W147" s="147">
        <f>V147*K147</f>
        <v>1.2278249999999999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1" t="s">
        <v>163</v>
      </c>
      <c r="AT147" s="21" t="s">
        <v>165</v>
      </c>
      <c r="AU147" s="21" t="s">
        <v>130</v>
      </c>
      <c r="AY147" s="21" t="s">
        <v>164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1" t="s">
        <v>80</v>
      </c>
      <c r="BK147" s="149">
        <f>ROUND(L147*K147,2)</f>
        <v>0</v>
      </c>
      <c r="BL147" s="21" t="s">
        <v>163</v>
      </c>
      <c r="BM147" s="21" t="s">
        <v>1320</v>
      </c>
    </row>
    <row r="148" spans="2:65" s="10" customFormat="1" ht="16.5" customHeight="1">
      <c r="B148" s="154"/>
      <c r="C148" s="155"/>
      <c r="D148" s="155"/>
      <c r="E148" s="156" t="s">
        <v>5</v>
      </c>
      <c r="F148" s="257" t="s">
        <v>1321</v>
      </c>
      <c r="G148" s="258"/>
      <c r="H148" s="258"/>
      <c r="I148" s="258"/>
      <c r="J148" s="155"/>
      <c r="K148" s="157">
        <v>11.475</v>
      </c>
      <c r="L148" s="155"/>
      <c r="M148" s="155"/>
      <c r="N148" s="155"/>
      <c r="O148" s="155"/>
      <c r="P148" s="155"/>
      <c r="Q148" s="155"/>
      <c r="R148" s="158"/>
      <c r="T148" s="159"/>
      <c r="U148" s="155"/>
      <c r="V148" s="155"/>
      <c r="W148" s="155"/>
      <c r="X148" s="155"/>
      <c r="Y148" s="155"/>
      <c r="Z148" s="155"/>
      <c r="AA148" s="160"/>
      <c r="AT148" s="161" t="s">
        <v>371</v>
      </c>
      <c r="AU148" s="161" t="s">
        <v>130</v>
      </c>
      <c r="AV148" s="10" t="s">
        <v>130</v>
      </c>
      <c r="AW148" s="10" t="s">
        <v>30</v>
      </c>
      <c r="AX148" s="10" t="s">
        <v>72</v>
      </c>
      <c r="AY148" s="161" t="s">
        <v>164</v>
      </c>
    </row>
    <row r="149" spans="2:65" s="11" customFormat="1" ht="16.5" customHeight="1">
      <c r="B149" s="162"/>
      <c r="C149" s="163"/>
      <c r="D149" s="163"/>
      <c r="E149" s="164" t="s">
        <v>5</v>
      </c>
      <c r="F149" s="255" t="s">
        <v>375</v>
      </c>
      <c r="G149" s="256"/>
      <c r="H149" s="256"/>
      <c r="I149" s="256"/>
      <c r="J149" s="163"/>
      <c r="K149" s="165">
        <v>11.475</v>
      </c>
      <c r="L149" s="163"/>
      <c r="M149" s="163"/>
      <c r="N149" s="163"/>
      <c r="O149" s="163"/>
      <c r="P149" s="163"/>
      <c r="Q149" s="163"/>
      <c r="R149" s="166"/>
      <c r="T149" s="167"/>
      <c r="U149" s="163"/>
      <c r="V149" s="163"/>
      <c r="W149" s="163"/>
      <c r="X149" s="163"/>
      <c r="Y149" s="163"/>
      <c r="Z149" s="163"/>
      <c r="AA149" s="168"/>
      <c r="AT149" s="169" t="s">
        <v>371</v>
      </c>
      <c r="AU149" s="169" t="s">
        <v>130</v>
      </c>
      <c r="AV149" s="11" t="s">
        <v>163</v>
      </c>
      <c r="AW149" s="11" t="s">
        <v>30</v>
      </c>
      <c r="AX149" s="11" t="s">
        <v>80</v>
      </c>
      <c r="AY149" s="169" t="s">
        <v>164</v>
      </c>
    </row>
    <row r="150" spans="2:65" s="1" customFormat="1" ht="25.5" customHeight="1">
      <c r="B150" s="140"/>
      <c r="C150" s="141" t="s">
        <v>800</v>
      </c>
      <c r="D150" s="141" t="s">
        <v>165</v>
      </c>
      <c r="E150" s="142" t="s">
        <v>788</v>
      </c>
      <c r="F150" s="224" t="s">
        <v>789</v>
      </c>
      <c r="G150" s="224"/>
      <c r="H150" s="224"/>
      <c r="I150" s="224"/>
      <c r="J150" s="143" t="s">
        <v>417</v>
      </c>
      <c r="K150" s="144">
        <v>448.00799999999998</v>
      </c>
      <c r="L150" s="225">
        <v>0</v>
      </c>
      <c r="M150" s="225"/>
      <c r="N150" s="225">
        <f>ROUND(L150*K150,2)</f>
        <v>0</v>
      </c>
      <c r="O150" s="225"/>
      <c r="P150" s="225"/>
      <c r="Q150" s="225"/>
      <c r="R150" s="145"/>
      <c r="T150" s="146" t="s">
        <v>5</v>
      </c>
      <c r="U150" s="43" t="s">
        <v>37</v>
      </c>
      <c r="V150" s="147">
        <v>0.82499999999999996</v>
      </c>
      <c r="W150" s="147">
        <f>V150*K150</f>
        <v>369.60659999999996</v>
      </c>
      <c r="X150" s="147">
        <v>0</v>
      </c>
      <c r="Y150" s="147">
        <f>X150*K150</f>
        <v>0</v>
      </c>
      <c r="Z150" s="147">
        <v>0</v>
      </c>
      <c r="AA150" s="148">
        <f>Z150*K150</f>
        <v>0</v>
      </c>
      <c r="AR150" s="21" t="s">
        <v>163</v>
      </c>
      <c r="AT150" s="21" t="s">
        <v>165</v>
      </c>
      <c r="AU150" s="21" t="s">
        <v>130</v>
      </c>
      <c r="AY150" s="21" t="s">
        <v>164</v>
      </c>
      <c r="BE150" s="149">
        <f>IF(U150="základní",N150,0)</f>
        <v>0</v>
      </c>
      <c r="BF150" s="149">
        <f>IF(U150="snížená",N150,0)</f>
        <v>0</v>
      </c>
      <c r="BG150" s="149">
        <f>IF(U150="zákl. přenesená",N150,0)</f>
        <v>0</v>
      </c>
      <c r="BH150" s="149">
        <f>IF(U150="sníž. přenesená",N150,0)</f>
        <v>0</v>
      </c>
      <c r="BI150" s="149">
        <f>IF(U150="nulová",N150,0)</f>
        <v>0</v>
      </c>
      <c r="BJ150" s="21" t="s">
        <v>80</v>
      </c>
      <c r="BK150" s="149">
        <f>ROUND(L150*K150,2)</f>
        <v>0</v>
      </c>
      <c r="BL150" s="21" t="s">
        <v>163</v>
      </c>
      <c r="BM150" s="21" t="s">
        <v>1322</v>
      </c>
    </row>
    <row r="151" spans="2:65" s="12" customFormat="1" ht="16.5" customHeight="1">
      <c r="B151" s="174"/>
      <c r="C151" s="175"/>
      <c r="D151" s="175"/>
      <c r="E151" s="176" t="s">
        <v>5</v>
      </c>
      <c r="F151" s="259" t="s">
        <v>1312</v>
      </c>
      <c r="G151" s="260"/>
      <c r="H151" s="260"/>
      <c r="I151" s="260"/>
      <c r="J151" s="175"/>
      <c r="K151" s="176" t="s">
        <v>5</v>
      </c>
      <c r="L151" s="175"/>
      <c r="M151" s="175"/>
      <c r="N151" s="175"/>
      <c r="O151" s="175"/>
      <c r="P151" s="175"/>
      <c r="Q151" s="175"/>
      <c r="R151" s="177"/>
      <c r="T151" s="178"/>
      <c r="U151" s="175"/>
      <c r="V151" s="175"/>
      <c r="W151" s="175"/>
      <c r="X151" s="175"/>
      <c r="Y151" s="175"/>
      <c r="Z151" s="175"/>
      <c r="AA151" s="179"/>
      <c r="AT151" s="180" t="s">
        <v>371</v>
      </c>
      <c r="AU151" s="180" t="s">
        <v>130</v>
      </c>
      <c r="AV151" s="12" t="s">
        <v>80</v>
      </c>
      <c r="AW151" s="12" t="s">
        <v>30</v>
      </c>
      <c r="AX151" s="12" t="s">
        <v>72</v>
      </c>
      <c r="AY151" s="180" t="s">
        <v>164</v>
      </c>
    </row>
    <row r="152" spans="2:65" s="10" customFormat="1" ht="16.5" customHeight="1">
      <c r="B152" s="154"/>
      <c r="C152" s="155"/>
      <c r="D152" s="155"/>
      <c r="E152" s="156" t="s">
        <v>5</v>
      </c>
      <c r="F152" s="253" t="s">
        <v>1323</v>
      </c>
      <c r="G152" s="254"/>
      <c r="H152" s="254"/>
      <c r="I152" s="254"/>
      <c r="J152" s="155"/>
      <c r="K152" s="157">
        <v>166.21199999999999</v>
      </c>
      <c r="L152" s="155"/>
      <c r="M152" s="155"/>
      <c r="N152" s="155"/>
      <c r="O152" s="155"/>
      <c r="P152" s="155"/>
      <c r="Q152" s="155"/>
      <c r="R152" s="158"/>
      <c r="T152" s="159"/>
      <c r="U152" s="155"/>
      <c r="V152" s="155"/>
      <c r="W152" s="155"/>
      <c r="X152" s="155"/>
      <c r="Y152" s="155"/>
      <c r="Z152" s="155"/>
      <c r="AA152" s="160"/>
      <c r="AT152" s="161" t="s">
        <v>371</v>
      </c>
      <c r="AU152" s="161" t="s">
        <v>130</v>
      </c>
      <c r="AV152" s="10" t="s">
        <v>130</v>
      </c>
      <c r="AW152" s="10" t="s">
        <v>30</v>
      </c>
      <c r="AX152" s="10" t="s">
        <v>72</v>
      </c>
      <c r="AY152" s="161" t="s">
        <v>164</v>
      </c>
    </row>
    <row r="153" spans="2:65" s="10" customFormat="1" ht="16.5" customHeight="1">
      <c r="B153" s="154"/>
      <c r="C153" s="155"/>
      <c r="D153" s="155"/>
      <c r="E153" s="156" t="s">
        <v>5</v>
      </c>
      <c r="F153" s="253" t="s">
        <v>1324</v>
      </c>
      <c r="G153" s="254"/>
      <c r="H153" s="254"/>
      <c r="I153" s="254"/>
      <c r="J153" s="155"/>
      <c r="K153" s="157">
        <v>209.74799999999999</v>
      </c>
      <c r="L153" s="155"/>
      <c r="M153" s="155"/>
      <c r="N153" s="155"/>
      <c r="O153" s="155"/>
      <c r="P153" s="155"/>
      <c r="Q153" s="155"/>
      <c r="R153" s="158"/>
      <c r="T153" s="159"/>
      <c r="U153" s="155"/>
      <c r="V153" s="155"/>
      <c r="W153" s="155"/>
      <c r="X153" s="155"/>
      <c r="Y153" s="155"/>
      <c r="Z153" s="155"/>
      <c r="AA153" s="160"/>
      <c r="AT153" s="161" t="s">
        <v>371</v>
      </c>
      <c r="AU153" s="161" t="s">
        <v>130</v>
      </c>
      <c r="AV153" s="10" t="s">
        <v>130</v>
      </c>
      <c r="AW153" s="10" t="s">
        <v>30</v>
      </c>
      <c r="AX153" s="10" t="s">
        <v>72</v>
      </c>
      <c r="AY153" s="161" t="s">
        <v>164</v>
      </c>
    </row>
    <row r="154" spans="2:65" s="10" customFormat="1" ht="16.5" customHeight="1">
      <c r="B154" s="154"/>
      <c r="C154" s="155"/>
      <c r="D154" s="155"/>
      <c r="E154" s="156" t="s">
        <v>5</v>
      </c>
      <c r="F154" s="253" t="s">
        <v>1325</v>
      </c>
      <c r="G154" s="254"/>
      <c r="H154" s="254"/>
      <c r="I154" s="254"/>
      <c r="J154" s="155"/>
      <c r="K154" s="157">
        <v>72.048000000000002</v>
      </c>
      <c r="L154" s="155"/>
      <c r="M154" s="155"/>
      <c r="N154" s="155"/>
      <c r="O154" s="155"/>
      <c r="P154" s="155"/>
      <c r="Q154" s="155"/>
      <c r="R154" s="158"/>
      <c r="T154" s="159"/>
      <c r="U154" s="155"/>
      <c r="V154" s="155"/>
      <c r="W154" s="155"/>
      <c r="X154" s="155"/>
      <c r="Y154" s="155"/>
      <c r="Z154" s="155"/>
      <c r="AA154" s="160"/>
      <c r="AT154" s="161" t="s">
        <v>371</v>
      </c>
      <c r="AU154" s="161" t="s">
        <v>130</v>
      </c>
      <c r="AV154" s="10" t="s">
        <v>130</v>
      </c>
      <c r="AW154" s="10" t="s">
        <v>30</v>
      </c>
      <c r="AX154" s="10" t="s">
        <v>72</v>
      </c>
      <c r="AY154" s="161" t="s">
        <v>164</v>
      </c>
    </row>
    <row r="155" spans="2:65" s="11" customFormat="1" ht="16.5" customHeight="1">
      <c r="B155" s="162"/>
      <c r="C155" s="163"/>
      <c r="D155" s="163"/>
      <c r="E155" s="164" t="s">
        <v>5</v>
      </c>
      <c r="F155" s="255" t="s">
        <v>375</v>
      </c>
      <c r="G155" s="256"/>
      <c r="H155" s="256"/>
      <c r="I155" s="256"/>
      <c r="J155" s="163"/>
      <c r="K155" s="165">
        <v>448.00799999999998</v>
      </c>
      <c r="L155" s="163"/>
      <c r="M155" s="163"/>
      <c r="N155" s="163"/>
      <c r="O155" s="163"/>
      <c r="P155" s="163"/>
      <c r="Q155" s="163"/>
      <c r="R155" s="166"/>
      <c r="T155" s="167"/>
      <c r="U155" s="163"/>
      <c r="V155" s="163"/>
      <c r="W155" s="163"/>
      <c r="X155" s="163"/>
      <c r="Y155" s="163"/>
      <c r="Z155" s="163"/>
      <c r="AA155" s="168"/>
      <c r="AT155" s="169" t="s">
        <v>371</v>
      </c>
      <c r="AU155" s="169" t="s">
        <v>130</v>
      </c>
      <c r="AV155" s="11" t="s">
        <v>163</v>
      </c>
      <c r="AW155" s="11" t="s">
        <v>30</v>
      </c>
      <c r="AX155" s="11" t="s">
        <v>80</v>
      </c>
      <c r="AY155" s="169" t="s">
        <v>164</v>
      </c>
    </row>
    <row r="156" spans="2:65" s="1" customFormat="1" ht="25.5" customHeight="1">
      <c r="B156" s="140"/>
      <c r="C156" s="141" t="s">
        <v>208</v>
      </c>
      <c r="D156" s="141" t="s">
        <v>165</v>
      </c>
      <c r="E156" s="142" t="s">
        <v>792</v>
      </c>
      <c r="F156" s="224" t="s">
        <v>793</v>
      </c>
      <c r="G156" s="224"/>
      <c r="H156" s="224"/>
      <c r="I156" s="224"/>
      <c r="J156" s="143" t="s">
        <v>417</v>
      </c>
      <c r="K156" s="144">
        <v>134.40199999999999</v>
      </c>
      <c r="L156" s="225">
        <v>0</v>
      </c>
      <c r="M156" s="225"/>
      <c r="N156" s="225">
        <f>ROUND(L156*K156,2)</f>
        <v>0</v>
      </c>
      <c r="O156" s="225"/>
      <c r="P156" s="225"/>
      <c r="Q156" s="225"/>
      <c r="R156" s="145"/>
      <c r="T156" s="146" t="s">
        <v>5</v>
      </c>
      <c r="U156" s="43" t="s">
        <v>37</v>
      </c>
      <c r="V156" s="147">
        <v>0.1</v>
      </c>
      <c r="W156" s="147">
        <f>V156*K156</f>
        <v>13.440199999999999</v>
      </c>
      <c r="X156" s="147">
        <v>0</v>
      </c>
      <c r="Y156" s="147">
        <f>X156*K156</f>
        <v>0</v>
      </c>
      <c r="Z156" s="147">
        <v>0</v>
      </c>
      <c r="AA156" s="148">
        <f>Z156*K156</f>
        <v>0</v>
      </c>
      <c r="AR156" s="21" t="s">
        <v>163</v>
      </c>
      <c r="AT156" s="21" t="s">
        <v>165</v>
      </c>
      <c r="AU156" s="21" t="s">
        <v>130</v>
      </c>
      <c r="AY156" s="21" t="s">
        <v>164</v>
      </c>
      <c r="BE156" s="149">
        <f>IF(U156="základní",N156,0)</f>
        <v>0</v>
      </c>
      <c r="BF156" s="149">
        <f>IF(U156="snížená",N156,0)</f>
        <v>0</v>
      </c>
      <c r="BG156" s="149">
        <f>IF(U156="zákl. přenesená",N156,0)</f>
        <v>0</v>
      </c>
      <c r="BH156" s="149">
        <f>IF(U156="sníž. přenesená",N156,0)</f>
        <v>0</v>
      </c>
      <c r="BI156" s="149">
        <f>IF(U156="nulová",N156,0)</f>
        <v>0</v>
      </c>
      <c r="BJ156" s="21" t="s">
        <v>80</v>
      </c>
      <c r="BK156" s="149">
        <f>ROUND(L156*K156,2)</f>
        <v>0</v>
      </c>
      <c r="BL156" s="21" t="s">
        <v>163</v>
      </c>
      <c r="BM156" s="21" t="s">
        <v>1326</v>
      </c>
    </row>
    <row r="157" spans="2:65" s="10" customFormat="1" ht="16.5" customHeight="1">
      <c r="B157" s="154"/>
      <c r="C157" s="155"/>
      <c r="D157" s="155"/>
      <c r="E157" s="156" t="s">
        <v>5</v>
      </c>
      <c r="F157" s="257" t="s">
        <v>1327</v>
      </c>
      <c r="G157" s="258"/>
      <c r="H157" s="258"/>
      <c r="I157" s="258"/>
      <c r="J157" s="155"/>
      <c r="K157" s="157">
        <v>134.40199999999999</v>
      </c>
      <c r="L157" s="155"/>
      <c r="M157" s="155"/>
      <c r="N157" s="155"/>
      <c r="O157" s="155"/>
      <c r="P157" s="155"/>
      <c r="Q157" s="155"/>
      <c r="R157" s="158"/>
      <c r="T157" s="159"/>
      <c r="U157" s="155"/>
      <c r="V157" s="155"/>
      <c r="W157" s="155"/>
      <c r="X157" s="155"/>
      <c r="Y157" s="155"/>
      <c r="Z157" s="155"/>
      <c r="AA157" s="160"/>
      <c r="AT157" s="161" t="s">
        <v>371</v>
      </c>
      <c r="AU157" s="161" t="s">
        <v>130</v>
      </c>
      <c r="AV157" s="10" t="s">
        <v>130</v>
      </c>
      <c r="AW157" s="10" t="s">
        <v>30</v>
      </c>
      <c r="AX157" s="10" t="s">
        <v>72</v>
      </c>
      <c r="AY157" s="161" t="s">
        <v>164</v>
      </c>
    </row>
    <row r="158" spans="2:65" s="11" customFormat="1" ht="16.5" customHeight="1">
      <c r="B158" s="162"/>
      <c r="C158" s="163"/>
      <c r="D158" s="163"/>
      <c r="E158" s="164" t="s">
        <v>5</v>
      </c>
      <c r="F158" s="255" t="s">
        <v>375</v>
      </c>
      <c r="G158" s="256"/>
      <c r="H158" s="256"/>
      <c r="I158" s="256"/>
      <c r="J158" s="163"/>
      <c r="K158" s="165">
        <v>134.40199999999999</v>
      </c>
      <c r="L158" s="163"/>
      <c r="M158" s="163"/>
      <c r="N158" s="163"/>
      <c r="O158" s="163"/>
      <c r="P158" s="163"/>
      <c r="Q158" s="163"/>
      <c r="R158" s="166"/>
      <c r="T158" s="167"/>
      <c r="U158" s="163"/>
      <c r="V158" s="163"/>
      <c r="W158" s="163"/>
      <c r="X158" s="163"/>
      <c r="Y158" s="163"/>
      <c r="Z158" s="163"/>
      <c r="AA158" s="168"/>
      <c r="AT158" s="169" t="s">
        <v>371</v>
      </c>
      <c r="AU158" s="169" t="s">
        <v>130</v>
      </c>
      <c r="AV158" s="11" t="s">
        <v>163</v>
      </c>
      <c r="AW158" s="11" t="s">
        <v>30</v>
      </c>
      <c r="AX158" s="11" t="s">
        <v>80</v>
      </c>
      <c r="AY158" s="169" t="s">
        <v>164</v>
      </c>
    </row>
    <row r="159" spans="2:65" s="1" customFormat="1" ht="25.5" customHeight="1">
      <c r="B159" s="140"/>
      <c r="C159" s="141" t="s">
        <v>212</v>
      </c>
      <c r="D159" s="141" t="s">
        <v>165</v>
      </c>
      <c r="E159" s="142" t="s">
        <v>962</v>
      </c>
      <c r="F159" s="224" t="s">
        <v>963</v>
      </c>
      <c r="G159" s="224"/>
      <c r="H159" s="224"/>
      <c r="I159" s="224"/>
      <c r="J159" s="143" t="s">
        <v>368</v>
      </c>
      <c r="K159" s="144">
        <v>397.1</v>
      </c>
      <c r="L159" s="225">
        <v>0</v>
      </c>
      <c r="M159" s="225"/>
      <c r="N159" s="225">
        <f>ROUND(L159*K159,2)</f>
        <v>0</v>
      </c>
      <c r="O159" s="225"/>
      <c r="P159" s="225"/>
      <c r="Q159" s="225"/>
      <c r="R159" s="145"/>
      <c r="T159" s="146" t="s">
        <v>5</v>
      </c>
      <c r="U159" s="43" t="s">
        <v>37</v>
      </c>
      <c r="V159" s="147">
        <v>0.23599999999999999</v>
      </c>
      <c r="W159" s="147">
        <f>V159*K159</f>
        <v>93.715599999999995</v>
      </c>
      <c r="X159" s="147">
        <v>8.4000000000000003E-4</v>
      </c>
      <c r="Y159" s="147">
        <f>X159*K159</f>
        <v>0.33356400000000003</v>
      </c>
      <c r="Z159" s="147">
        <v>0</v>
      </c>
      <c r="AA159" s="148">
        <f>Z159*K159</f>
        <v>0</v>
      </c>
      <c r="AR159" s="21" t="s">
        <v>163</v>
      </c>
      <c r="AT159" s="21" t="s">
        <v>165</v>
      </c>
      <c r="AU159" s="21" t="s">
        <v>130</v>
      </c>
      <c r="AY159" s="21" t="s">
        <v>164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1" t="s">
        <v>80</v>
      </c>
      <c r="BK159" s="149">
        <f>ROUND(L159*K159,2)</f>
        <v>0</v>
      </c>
      <c r="BL159" s="21" t="s">
        <v>163</v>
      </c>
      <c r="BM159" s="21" t="s">
        <v>1328</v>
      </c>
    </row>
    <row r="160" spans="2:65" s="10" customFormat="1" ht="16.5" customHeight="1">
      <c r="B160" s="154"/>
      <c r="C160" s="155"/>
      <c r="D160" s="155"/>
      <c r="E160" s="156" t="s">
        <v>5</v>
      </c>
      <c r="F160" s="257" t="s">
        <v>1329</v>
      </c>
      <c r="G160" s="258"/>
      <c r="H160" s="258"/>
      <c r="I160" s="258"/>
      <c r="J160" s="155"/>
      <c r="K160" s="157">
        <v>277.02</v>
      </c>
      <c r="L160" s="155"/>
      <c r="M160" s="155"/>
      <c r="N160" s="155"/>
      <c r="O160" s="155"/>
      <c r="P160" s="155"/>
      <c r="Q160" s="155"/>
      <c r="R160" s="158"/>
      <c r="T160" s="159"/>
      <c r="U160" s="155"/>
      <c r="V160" s="155"/>
      <c r="W160" s="155"/>
      <c r="X160" s="155"/>
      <c r="Y160" s="155"/>
      <c r="Z160" s="155"/>
      <c r="AA160" s="160"/>
      <c r="AT160" s="161" t="s">
        <v>371</v>
      </c>
      <c r="AU160" s="161" t="s">
        <v>130</v>
      </c>
      <c r="AV160" s="10" t="s">
        <v>130</v>
      </c>
      <c r="AW160" s="10" t="s">
        <v>30</v>
      </c>
      <c r="AX160" s="10" t="s">
        <v>72</v>
      </c>
      <c r="AY160" s="161" t="s">
        <v>164</v>
      </c>
    </row>
    <row r="161" spans="2:65" s="10" customFormat="1" ht="16.5" customHeight="1">
      <c r="B161" s="154"/>
      <c r="C161" s="155"/>
      <c r="D161" s="155"/>
      <c r="E161" s="156" t="s">
        <v>5</v>
      </c>
      <c r="F161" s="253" t="s">
        <v>1330</v>
      </c>
      <c r="G161" s="254"/>
      <c r="H161" s="254"/>
      <c r="I161" s="254"/>
      <c r="J161" s="155"/>
      <c r="K161" s="157">
        <v>120.08</v>
      </c>
      <c r="L161" s="155"/>
      <c r="M161" s="155"/>
      <c r="N161" s="155"/>
      <c r="O161" s="155"/>
      <c r="P161" s="155"/>
      <c r="Q161" s="155"/>
      <c r="R161" s="158"/>
      <c r="T161" s="159"/>
      <c r="U161" s="155"/>
      <c r="V161" s="155"/>
      <c r="W161" s="155"/>
      <c r="X161" s="155"/>
      <c r="Y161" s="155"/>
      <c r="Z161" s="155"/>
      <c r="AA161" s="160"/>
      <c r="AT161" s="161" t="s">
        <v>371</v>
      </c>
      <c r="AU161" s="161" t="s">
        <v>130</v>
      </c>
      <c r="AV161" s="10" t="s">
        <v>130</v>
      </c>
      <c r="AW161" s="10" t="s">
        <v>30</v>
      </c>
      <c r="AX161" s="10" t="s">
        <v>72</v>
      </c>
      <c r="AY161" s="161" t="s">
        <v>164</v>
      </c>
    </row>
    <row r="162" spans="2:65" s="11" customFormat="1" ht="16.5" customHeight="1">
      <c r="B162" s="162"/>
      <c r="C162" s="163"/>
      <c r="D162" s="163"/>
      <c r="E162" s="164" t="s">
        <v>5</v>
      </c>
      <c r="F162" s="255" t="s">
        <v>375</v>
      </c>
      <c r="G162" s="256"/>
      <c r="H162" s="256"/>
      <c r="I162" s="256"/>
      <c r="J162" s="163"/>
      <c r="K162" s="165">
        <v>397.1</v>
      </c>
      <c r="L162" s="163"/>
      <c r="M162" s="163"/>
      <c r="N162" s="163"/>
      <c r="O162" s="163"/>
      <c r="P162" s="163"/>
      <c r="Q162" s="163"/>
      <c r="R162" s="166"/>
      <c r="T162" s="167"/>
      <c r="U162" s="163"/>
      <c r="V162" s="163"/>
      <c r="W162" s="163"/>
      <c r="X162" s="163"/>
      <c r="Y162" s="163"/>
      <c r="Z162" s="163"/>
      <c r="AA162" s="168"/>
      <c r="AT162" s="169" t="s">
        <v>371</v>
      </c>
      <c r="AU162" s="169" t="s">
        <v>130</v>
      </c>
      <c r="AV162" s="11" t="s">
        <v>163</v>
      </c>
      <c r="AW162" s="11" t="s">
        <v>30</v>
      </c>
      <c r="AX162" s="11" t="s">
        <v>80</v>
      </c>
      <c r="AY162" s="169" t="s">
        <v>164</v>
      </c>
    </row>
    <row r="163" spans="2:65" s="1" customFormat="1" ht="25.5" customHeight="1">
      <c r="B163" s="140"/>
      <c r="C163" s="141" t="s">
        <v>216</v>
      </c>
      <c r="D163" s="141" t="s">
        <v>165</v>
      </c>
      <c r="E163" s="142" t="s">
        <v>796</v>
      </c>
      <c r="F163" s="224" t="s">
        <v>797</v>
      </c>
      <c r="G163" s="224"/>
      <c r="H163" s="224"/>
      <c r="I163" s="224"/>
      <c r="J163" s="143" t="s">
        <v>368</v>
      </c>
      <c r="K163" s="144">
        <v>349.58</v>
      </c>
      <c r="L163" s="225">
        <v>0</v>
      </c>
      <c r="M163" s="225"/>
      <c r="N163" s="225">
        <f>ROUND(L163*K163,2)</f>
        <v>0</v>
      </c>
      <c r="O163" s="225"/>
      <c r="P163" s="225"/>
      <c r="Q163" s="225"/>
      <c r="R163" s="145"/>
      <c r="T163" s="146" t="s">
        <v>5</v>
      </c>
      <c r="U163" s="43" t="s">
        <v>37</v>
      </c>
      <c r="V163" s="147">
        <v>0.47899999999999998</v>
      </c>
      <c r="W163" s="147">
        <f>V163*K163</f>
        <v>167.44881999999998</v>
      </c>
      <c r="X163" s="147">
        <v>8.4999999999999995E-4</v>
      </c>
      <c r="Y163" s="147">
        <f>X163*K163</f>
        <v>0.29714299999999999</v>
      </c>
      <c r="Z163" s="147">
        <v>0</v>
      </c>
      <c r="AA163" s="148">
        <f>Z163*K163</f>
        <v>0</v>
      </c>
      <c r="AR163" s="21" t="s">
        <v>163</v>
      </c>
      <c r="AT163" s="21" t="s">
        <v>165</v>
      </c>
      <c r="AU163" s="21" t="s">
        <v>130</v>
      </c>
      <c r="AY163" s="21" t="s">
        <v>164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1" t="s">
        <v>80</v>
      </c>
      <c r="BK163" s="149">
        <f>ROUND(L163*K163,2)</f>
        <v>0</v>
      </c>
      <c r="BL163" s="21" t="s">
        <v>163</v>
      </c>
      <c r="BM163" s="21" t="s">
        <v>1331</v>
      </c>
    </row>
    <row r="164" spans="2:65" s="10" customFormat="1" ht="16.5" customHeight="1">
      <c r="B164" s="154"/>
      <c r="C164" s="155"/>
      <c r="D164" s="155"/>
      <c r="E164" s="156" t="s">
        <v>5</v>
      </c>
      <c r="F164" s="257" t="s">
        <v>1332</v>
      </c>
      <c r="G164" s="258"/>
      <c r="H164" s="258"/>
      <c r="I164" s="258"/>
      <c r="J164" s="155"/>
      <c r="K164" s="157">
        <v>349.58</v>
      </c>
      <c r="L164" s="155"/>
      <c r="M164" s="155"/>
      <c r="N164" s="155"/>
      <c r="O164" s="155"/>
      <c r="P164" s="155"/>
      <c r="Q164" s="155"/>
      <c r="R164" s="158"/>
      <c r="T164" s="159"/>
      <c r="U164" s="155"/>
      <c r="V164" s="155"/>
      <c r="W164" s="155"/>
      <c r="X164" s="155"/>
      <c r="Y164" s="155"/>
      <c r="Z164" s="155"/>
      <c r="AA164" s="160"/>
      <c r="AT164" s="161" t="s">
        <v>371</v>
      </c>
      <c r="AU164" s="161" t="s">
        <v>130</v>
      </c>
      <c r="AV164" s="10" t="s">
        <v>130</v>
      </c>
      <c r="AW164" s="10" t="s">
        <v>30</v>
      </c>
      <c r="AX164" s="10" t="s">
        <v>72</v>
      </c>
      <c r="AY164" s="161" t="s">
        <v>164</v>
      </c>
    </row>
    <row r="165" spans="2:65" s="11" customFormat="1" ht="16.5" customHeight="1">
      <c r="B165" s="162"/>
      <c r="C165" s="163"/>
      <c r="D165" s="163"/>
      <c r="E165" s="164" t="s">
        <v>5</v>
      </c>
      <c r="F165" s="255" t="s">
        <v>375</v>
      </c>
      <c r="G165" s="256"/>
      <c r="H165" s="256"/>
      <c r="I165" s="256"/>
      <c r="J165" s="163"/>
      <c r="K165" s="165">
        <v>349.58</v>
      </c>
      <c r="L165" s="163"/>
      <c r="M165" s="163"/>
      <c r="N165" s="163"/>
      <c r="O165" s="163"/>
      <c r="P165" s="163"/>
      <c r="Q165" s="163"/>
      <c r="R165" s="166"/>
      <c r="T165" s="167"/>
      <c r="U165" s="163"/>
      <c r="V165" s="163"/>
      <c r="W165" s="163"/>
      <c r="X165" s="163"/>
      <c r="Y165" s="163"/>
      <c r="Z165" s="163"/>
      <c r="AA165" s="168"/>
      <c r="AT165" s="169" t="s">
        <v>371</v>
      </c>
      <c r="AU165" s="169" t="s">
        <v>130</v>
      </c>
      <c r="AV165" s="11" t="s">
        <v>163</v>
      </c>
      <c r="AW165" s="11" t="s">
        <v>30</v>
      </c>
      <c r="AX165" s="11" t="s">
        <v>80</v>
      </c>
      <c r="AY165" s="169" t="s">
        <v>164</v>
      </c>
    </row>
    <row r="166" spans="2:65" s="1" customFormat="1" ht="25.5" customHeight="1">
      <c r="B166" s="140"/>
      <c r="C166" s="141" t="s">
        <v>220</v>
      </c>
      <c r="D166" s="141" t="s">
        <v>165</v>
      </c>
      <c r="E166" s="142" t="s">
        <v>966</v>
      </c>
      <c r="F166" s="224" t="s">
        <v>967</v>
      </c>
      <c r="G166" s="224"/>
      <c r="H166" s="224"/>
      <c r="I166" s="224"/>
      <c r="J166" s="143" t="s">
        <v>368</v>
      </c>
      <c r="K166" s="144">
        <v>397.1</v>
      </c>
      <c r="L166" s="225">
        <v>0</v>
      </c>
      <c r="M166" s="225"/>
      <c r="N166" s="225">
        <f>ROUND(L166*K166,2)</f>
        <v>0</v>
      </c>
      <c r="O166" s="225"/>
      <c r="P166" s="225"/>
      <c r="Q166" s="225"/>
      <c r="R166" s="145"/>
      <c r="T166" s="146" t="s">
        <v>5</v>
      </c>
      <c r="U166" s="43" t="s">
        <v>37</v>
      </c>
      <c r="V166" s="147">
        <v>7.0000000000000007E-2</v>
      </c>
      <c r="W166" s="147">
        <f>V166*K166</f>
        <v>27.797000000000004</v>
      </c>
      <c r="X166" s="147">
        <v>0</v>
      </c>
      <c r="Y166" s="147">
        <f>X166*K166</f>
        <v>0</v>
      </c>
      <c r="Z166" s="147">
        <v>0</v>
      </c>
      <c r="AA166" s="148">
        <f>Z166*K166</f>
        <v>0</v>
      </c>
      <c r="AR166" s="21" t="s">
        <v>163</v>
      </c>
      <c r="AT166" s="21" t="s">
        <v>165</v>
      </c>
      <c r="AU166" s="21" t="s">
        <v>130</v>
      </c>
      <c r="AY166" s="21" t="s">
        <v>164</v>
      </c>
      <c r="BE166" s="149">
        <f>IF(U166="základní",N166,0)</f>
        <v>0</v>
      </c>
      <c r="BF166" s="149">
        <f>IF(U166="snížená",N166,0)</f>
        <v>0</v>
      </c>
      <c r="BG166" s="149">
        <f>IF(U166="zákl. přenesená",N166,0)</f>
        <v>0</v>
      </c>
      <c r="BH166" s="149">
        <f>IF(U166="sníž. přenesená",N166,0)</f>
        <v>0</v>
      </c>
      <c r="BI166" s="149">
        <f>IF(U166="nulová",N166,0)</f>
        <v>0</v>
      </c>
      <c r="BJ166" s="21" t="s">
        <v>80</v>
      </c>
      <c r="BK166" s="149">
        <f>ROUND(L166*K166,2)</f>
        <v>0</v>
      </c>
      <c r="BL166" s="21" t="s">
        <v>163</v>
      </c>
      <c r="BM166" s="21" t="s">
        <v>1333</v>
      </c>
    </row>
    <row r="167" spans="2:65" s="1" customFormat="1" ht="25.5" customHeight="1">
      <c r="B167" s="140"/>
      <c r="C167" s="141" t="s">
        <v>11</v>
      </c>
      <c r="D167" s="141" t="s">
        <v>165</v>
      </c>
      <c r="E167" s="142" t="s">
        <v>801</v>
      </c>
      <c r="F167" s="224" t="s">
        <v>802</v>
      </c>
      <c r="G167" s="224"/>
      <c r="H167" s="224"/>
      <c r="I167" s="224"/>
      <c r="J167" s="143" t="s">
        <v>368</v>
      </c>
      <c r="K167" s="144">
        <v>349.58</v>
      </c>
      <c r="L167" s="225">
        <v>0</v>
      </c>
      <c r="M167" s="225"/>
      <c r="N167" s="225">
        <f>ROUND(L167*K167,2)</f>
        <v>0</v>
      </c>
      <c r="O167" s="225"/>
      <c r="P167" s="225"/>
      <c r="Q167" s="225"/>
      <c r="R167" s="145"/>
      <c r="T167" s="146" t="s">
        <v>5</v>
      </c>
      <c r="U167" s="43" t="s">
        <v>37</v>
      </c>
      <c r="V167" s="147">
        <v>0.32700000000000001</v>
      </c>
      <c r="W167" s="147">
        <f>V167*K167</f>
        <v>114.31265999999999</v>
      </c>
      <c r="X167" s="147">
        <v>0</v>
      </c>
      <c r="Y167" s="147">
        <f>X167*K167</f>
        <v>0</v>
      </c>
      <c r="Z167" s="147">
        <v>0</v>
      </c>
      <c r="AA167" s="148">
        <f>Z167*K167</f>
        <v>0</v>
      </c>
      <c r="AR167" s="21" t="s">
        <v>163</v>
      </c>
      <c r="AT167" s="21" t="s">
        <v>165</v>
      </c>
      <c r="AU167" s="21" t="s">
        <v>130</v>
      </c>
      <c r="AY167" s="21" t="s">
        <v>164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1" t="s">
        <v>80</v>
      </c>
      <c r="BK167" s="149">
        <f>ROUND(L167*K167,2)</f>
        <v>0</v>
      </c>
      <c r="BL167" s="21" t="s">
        <v>163</v>
      </c>
      <c r="BM167" s="21" t="s">
        <v>1334</v>
      </c>
    </row>
    <row r="168" spans="2:65" s="1" customFormat="1" ht="25.5" customHeight="1">
      <c r="B168" s="140"/>
      <c r="C168" s="141" t="s">
        <v>227</v>
      </c>
      <c r="D168" s="141" t="s">
        <v>165</v>
      </c>
      <c r="E168" s="142" t="s">
        <v>969</v>
      </c>
      <c r="F168" s="224" t="s">
        <v>970</v>
      </c>
      <c r="G168" s="224"/>
      <c r="H168" s="224"/>
      <c r="I168" s="224"/>
      <c r="J168" s="143" t="s">
        <v>368</v>
      </c>
      <c r="K168" s="144">
        <v>144</v>
      </c>
      <c r="L168" s="225">
        <v>0</v>
      </c>
      <c r="M168" s="225"/>
      <c r="N168" s="225">
        <f>ROUND(L168*K168,2)</f>
        <v>0</v>
      </c>
      <c r="O168" s="225"/>
      <c r="P168" s="225"/>
      <c r="Q168" s="225"/>
      <c r="R168" s="145"/>
      <c r="T168" s="146" t="s">
        <v>5</v>
      </c>
      <c r="U168" s="43" t="s">
        <v>37</v>
      </c>
      <c r="V168" s="147">
        <v>0.156</v>
      </c>
      <c r="W168" s="147">
        <f>V168*K168</f>
        <v>22.463999999999999</v>
      </c>
      <c r="X168" s="147">
        <v>6.9999999999999999E-4</v>
      </c>
      <c r="Y168" s="147">
        <f>X168*K168</f>
        <v>0.1008</v>
      </c>
      <c r="Z168" s="147">
        <v>0</v>
      </c>
      <c r="AA168" s="148">
        <f>Z168*K168</f>
        <v>0</v>
      </c>
      <c r="AR168" s="21" t="s">
        <v>163</v>
      </c>
      <c r="AT168" s="21" t="s">
        <v>165</v>
      </c>
      <c r="AU168" s="21" t="s">
        <v>130</v>
      </c>
      <c r="AY168" s="21" t="s">
        <v>164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1" t="s">
        <v>80</v>
      </c>
      <c r="BK168" s="149">
        <f>ROUND(L168*K168,2)</f>
        <v>0</v>
      </c>
      <c r="BL168" s="21" t="s">
        <v>163</v>
      </c>
      <c r="BM168" s="21" t="s">
        <v>1335</v>
      </c>
    </row>
    <row r="169" spans="2:65" s="12" customFormat="1" ht="16.5" customHeight="1">
      <c r="B169" s="174"/>
      <c r="C169" s="175"/>
      <c r="D169" s="175"/>
      <c r="E169" s="176" t="s">
        <v>5</v>
      </c>
      <c r="F169" s="259" t="s">
        <v>1312</v>
      </c>
      <c r="G169" s="260"/>
      <c r="H169" s="260"/>
      <c r="I169" s="260"/>
      <c r="J169" s="175"/>
      <c r="K169" s="176" t="s">
        <v>5</v>
      </c>
      <c r="L169" s="175"/>
      <c r="M169" s="175"/>
      <c r="N169" s="175"/>
      <c r="O169" s="175"/>
      <c r="P169" s="175"/>
      <c r="Q169" s="175"/>
      <c r="R169" s="177"/>
      <c r="T169" s="178"/>
      <c r="U169" s="175"/>
      <c r="V169" s="175"/>
      <c r="W169" s="175"/>
      <c r="X169" s="175"/>
      <c r="Y169" s="175"/>
      <c r="Z169" s="175"/>
      <c r="AA169" s="179"/>
      <c r="AT169" s="180" t="s">
        <v>371</v>
      </c>
      <c r="AU169" s="180" t="s">
        <v>130</v>
      </c>
      <c r="AV169" s="12" t="s">
        <v>80</v>
      </c>
      <c r="AW169" s="12" t="s">
        <v>30</v>
      </c>
      <c r="AX169" s="12" t="s">
        <v>72</v>
      </c>
      <c r="AY169" s="180" t="s">
        <v>164</v>
      </c>
    </row>
    <row r="170" spans="2:65" s="12" customFormat="1" ht="25.5" customHeight="1">
      <c r="B170" s="174"/>
      <c r="C170" s="175"/>
      <c r="D170" s="175"/>
      <c r="E170" s="176" t="s">
        <v>5</v>
      </c>
      <c r="F170" s="261" t="s">
        <v>1317</v>
      </c>
      <c r="G170" s="262"/>
      <c r="H170" s="262"/>
      <c r="I170" s="262"/>
      <c r="J170" s="175"/>
      <c r="K170" s="176" t="s">
        <v>5</v>
      </c>
      <c r="L170" s="175"/>
      <c r="M170" s="175"/>
      <c r="N170" s="175"/>
      <c r="O170" s="175"/>
      <c r="P170" s="175"/>
      <c r="Q170" s="175"/>
      <c r="R170" s="177"/>
      <c r="T170" s="178"/>
      <c r="U170" s="175"/>
      <c r="V170" s="175"/>
      <c r="W170" s="175"/>
      <c r="X170" s="175"/>
      <c r="Y170" s="175"/>
      <c r="Z170" s="175"/>
      <c r="AA170" s="179"/>
      <c r="AT170" s="180" t="s">
        <v>371</v>
      </c>
      <c r="AU170" s="180" t="s">
        <v>130</v>
      </c>
      <c r="AV170" s="12" t="s">
        <v>80</v>
      </c>
      <c r="AW170" s="12" t="s">
        <v>30</v>
      </c>
      <c r="AX170" s="12" t="s">
        <v>72</v>
      </c>
      <c r="AY170" s="180" t="s">
        <v>164</v>
      </c>
    </row>
    <row r="171" spans="2:65" s="10" customFormat="1" ht="16.5" customHeight="1">
      <c r="B171" s="154"/>
      <c r="C171" s="155"/>
      <c r="D171" s="155"/>
      <c r="E171" s="156" t="s">
        <v>5</v>
      </c>
      <c r="F171" s="253" t="s">
        <v>1336</v>
      </c>
      <c r="G171" s="254"/>
      <c r="H171" s="254"/>
      <c r="I171" s="254"/>
      <c r="J171" s="155"/>
      <c r="K171" s="157">
        <v>60</v>
      </c>
      <c r="L171" s="155"/>
      <c r="M171" s="155"/>
      <c r="N171" s="155"/>
      <c r="O171" s="155"/>
      <c r="P171" s="155"/>
      <c r="Q171" s="155"/>
      <c r="R171" s="158"/>
      <c r="T171" s="159"/>
      <c r="U171" s="155"/>
      <c r="V171" s="155"/>
      <c r="W171" s="155"/>
      <c r="X171" s="155"/>
      <c r="Y171" s="155"/>
      <c r="Z171" s="155"/>
      <c r="AA171" s="160"/>
      <c r="AT171" s="161" t="s">
        <v>371</v>
      </c>
      <c r="AU171" s="161" t="s">
        <v>130</v>
      </c>
      <c r="AV171" s="10" t="s">
        <v>130</v>
      </c>
      <c r="AW171" s="10" t="s">
        <v>30</v>
      </c>
      <c r="AX171" s="10" t="s">
        <v>72</v>
      </c>
      <c r="AY171" s="161" t="s">
        <v>164</v>
      </c>
    </row>
    <row r="172" spans="2:65" s="10" customFormat="1" ht="16.5" customHeight="1">
      <c r="B172" s="154"/>
      <c r="C172" s="155"/>
      <c r="D172" s="155"/>
      <c r="E172" s="156" t="s">
        <v>5</v>
      </c>
      <c r="F172" s="253" t="s">
        <v>1337</v>
      </c>
      <c r="G172" s="254"/>
      <c r="H172" s="254"/>
      <c r="I172" s="254"/>
      <c r="J172" s="155"/>
      <c r="K172" s="157">
        <v>84</v>
      </c>
      <c r="L172" s="155"/>
      <c r="M172" s="155"/>
      <c r="N172" s="155"/>
      <c r="O172" s="155"/>
      <c r="P172" s="155"/>
      <c r="Q172" s="155"/>
      <c r="R172" s="158"/>
      <c r="T172" s="159"/>
      <c r="U172" s="155"/>
      <c r="V172" s="155"/>
      <c r="W172" s="155"/>
      <c r="X172" s="155"/>
      <c r="Y172" s="155"/>
      <c r="Z172" s="155"/>
      <c r="AA172" s="160"/>
      <c r="AT172" s="161" t="s">
        <v>371</v>
      </c>
      <c r="AU172" s="161" t="s">
        <v>130</v>
      </c>
      <c r="AV172" s="10" t="s">
        <v>130</v>
      </c>
      <c r="AW172" s="10" t="s">
        <v>30</v>
      </c>
      <c r="AX172" s="10" t="s">
        <v>72</v>
      </c>
      <c r="AY172" s="161" t="s">
        <v>164</v>
      </c>
    </row>
    <row r="173" spans="2:65" s="11" customFormat="1" ht="16.5" customHeight="1">
      <c r="B173" s="162"/>
      <c r="C173" s="163"/>
      <c r="D173" s="163"/>
      <c r="E173" s="164" t="s">
        <v>5</v>
      </c>
      <c r="F173" s="255" t="s">
        <v>375</v>
      </c>
      <c r="G173" s="256"/>
      <c r="H173" s="256"/>
      <c r="I173" s="256"/>
      <c r="J173" s="163"/>
      <c r="K173" s="165">
        <v>144</v>
      </c>
      <c r="L173" s="163"/>
      <c r="M173" s="163"/>
      <c r="N173" s="163"/>
      <c r="O173" s="163"/>
      <c r="P173" s="163"/>
      <c r="Q173" s="163"/>
      <c r="R173" s="166"/>
      <c r="T173" s="167"/>
      <c r="U173" s="163"/>
      <c r="V173" s="163"/>
      <c r="W173" s="163"/>
      <c r="X173" s="163"/>
      <c r="Y173" s="163"/>
      <c r="Z173" s="163"/>
      <c r="AA173" s="168"/>
      <c r="AT173" s="169" t="s">
        <v>371</v>
      </c>
      <c r="AU173" s="169" t="s">
        <v>130</v>
      </c>
      <c r="AV173" s="11" t="s">
        <v>163</v>
      </c>
      <c r="AW173" s="11" t="s">
        <v>30</v>
      </c>
      <c r="AX173" s="11" t="s">
        <v>80</v>
      </c>
      <c r="AY173" s="169" t="s">
        <v>164</v>
      </c>
    </row>
    <row r="174" spans="2:65" s="1" customFormat="1" ht="25.5" customHeight="1">
      <c r="B174" s="140"/>
      <c r="C174" s="141" t="s">
        <v>231</v>
      </c>
      <c r="D174" s="141" t="s">
        <v>165</v>
      </c>
      <c r="E174" s="142" t="s">
        <v>973</v>
      </c>
      <c r="F174" s="224" t="s">
        <v>974</v>
      </c>
      <c r="G174" s="224"/>
      <c r="H174" s="224"/>
      <c r="I174" s="224"/>
      <c r="J174" s="143" t="s">
        <v>368</v>
      </c>
      <c r="K174" s="144">
        <v>144</v>
      </c>
      <c r="L174" s="225">
        <v>0</v>
      </c>
      <c r="M174" s="225"/>
      <c r="N174" s="225">
        <f>ROUND(L174*K174,2)</f>
        <v>0</v>
      </c>
      <c r="O174" s="225"/>
      <c r="P174" s="225"/>
      <c r="Q174" s="225"/>
      <c r="R174" s="145"/>
      <c r="T174" s="146" t="s">
        <v>5</v>
      </c>
      <c r="U174" s="43" t="s">
        <v>37</v>
      </c>
      <c r="V174" s="147">
        <v>9.5000000000000001E-2</v>
      </c>
      <c r="W174" s="147">
        <f>V174*K174</f>
        <v>13.68</v>
      </c>
      <c r="X174" s="147">
        <v>0</v>
      </c>
      <c r="Y174" s="147">
        <f>X174*K174</f>
        <v>0</v>
      </c>
      <c r="Z174" s="147">
        <v>0</v>
      </c>
      <c r="AA174" s="148">
        <f>Z174*K174</f>
        <v>0</v>
      </c>
      <c r="AR174" s="21" t="s">
        <v>163</v>
      </c>
      <c r="AT174" s="21" t="s">
        <v>165</v>
      </c>
      <c r="AU174" s="21" t="s">
        <v>130</v>
      </c>
      <c r="AY174" s="21" t="s">
        <v>164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1" t="s">
        <v>80</v>
      </c>
      <c r="BK174" s="149">
        <f>ROUND(L174*K174,2)</f>
        <v>0</v>
      </c>
      <c r="BL174" s="21" t="s">
        <v>163</v>
      </c>
      <c r="BM174" s="21" t="s">
        <v>1338</v>
      </c>
    </row>
    <row r="175" spans="2:65" s="1" customFormat="1" ht="25.5" customHeight="1">
      <c r="B175" s="140"/>
      <c r="C175" s="141" t="s">
        <v>235</v>
      </c>
      <c r="D175" s="141" t="s">
        <v>165</v>
      </c>
      <c r="E175" s="142" t="s">
        <v>976</v>
      </c>
      <c r="F175" s="224" t="s">
        <v>977</v>
      </c>
      <c r="G175" s="224"/>
      <c r="H175" s="224"/>
      <c r="I175" s="224"/>
      <c r="J175" s="143" t="s">
        <v>417</v>
      </c>
      <c r="K175" s="144">
        <v>54</v>
      </c>
      <c r="L175" s="225">
        <v>0</v>
      </c>
      <c r="M175" s="225"/>
      <c r="N175" s="225">
        <f>ROUND(L175*K175,2)</f>
        <v>0</v>
      </c>
      <c r="O175" s="225"/>
      <c r="P175" s="225"/>
      <c r="Q175" s="225"/>
      <c r="R175" s="145"/>
      <c r="T175" s="146" t="s">
        <v>5</v>
      </c>
      <c r="U175" s="43" t="s">
        <v>37</v>
      </c>
      <c r="V175" s="147">
        <v>0.126</v>
      </c>
      <c r="W175" s="147">
        <f>V175*K175</f>
        <v>6.8040000000000003</v>
      </c>
      <c r="X175" s="147">
        <v>4.6000000000000001E-4</v>
      </c>
      <c r="Y175" s="147">
        <f>X175*K175</f>
        <v>2.4840000000000001E-2</v>
      </c>
      <c r="Z175" s="147">
        <v>0</v>
      </c>
      <c r="AA175" s="148">
        <f>Z175*K175</f>
        <v>0</v>
      </c>
      <c r="AR175" s="21" t="s">
        <v>163</v>
      </c>
      <c r="AT175" s="21" t="s">
        <v>165</v>
      </c>
      <c r="AU175" s="21" t="s">
        <v>130</v>
      </c>
      <c r="AY175" s="21" t="s">
        <v>164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1" t="s">
        <v>80</v>
      </c>
      <c r="BK175" s="149">
        <f>ROUND(L175*K175,2)</f>
        <v>0</v>
      </c>
      <c r="BL175" s="21" t="s">
        <v>163</v>
      </c>
      <c r="BM175" s="21" t="s">
        <v>1339</v>
      </c>
    </row>
    <row r="176" spans="2:65" s="12" customFormat="1" ht="16.5" customHeight="1">
      <c r="B176" s="174"/>
      <c r="C176" s="175"/>
      <c r="D176" s="175"/>
      <c r="E176" s="176" t="s">
        <v>5</v>
      </c>
      <c r="F176" s="259" t="s">
        <v>1312</v>
      </c>
      <c r="G176" s="260"/>
      <c r="H176" s="260"/>
      <c r="I176" s="260"/>
      <c r="J176" s="175"/>
      <c r="K176" s="176" t="s">
        <v>5</v>
      </c>
      <c r="L176" s="175"/>
      <c r="M176" s="175"/>
      <c r="N176" s="175"/>
      <c r="O176" s="175"/>
      <c r="P176" s="175"/>
      <c r="Q176" s="175"/>
      <c r="R176" s="177"/>
      <c r="T176" s="178"/>
      <c r="U176" s="175"/>
      <c r="V176" s="175"/>
      <c r="W176" s="175"/>
      <c r="X176" s="175"/>
      <c r="Y176" s="175"/>
      <c r="Z176" s="175"/>
      <c r="AA176" s="179"/>
      <c r="AT176" s="180" t="s">
        <v>371</v>
      </c>
      <c r="AU176" s="180" t="s">
        <v>130</v>
      </c>
      <c r="AV176" s="12" t="s">
        <v>80</v>
      </c>
      <c r="AW176" s="12" t="s">
        <v>30</v>
      </c>
      <c r="AX176" s="12" t="s">
        <v>72</v>
      </c>
      <c r="AY176" s="180" t="s">
        <v>164</v>
      </c>
    </row>
    <row r="177" spans="2:65" s="12" customFormat="1" ht="25.5" customHeight="1">
      <c r="B177" s="174"/>
      <c r="C177" s="175"/>
      <c r="D177" s="175"/>
      <c r="E177" s="176" t="s">
        <v>5</v>
      </c>
      <c r="F177" s="261" t="s">
        <v>1317</v>
      </c>
      <c r="G177" s="262"/>
      <c r="H177" s="262"/>
      <c r="I177" s="262"/>
      <c r="J177" s="175"/>
      <c r="K177" s="176" t="s">
        <v>5</v>
      </c>
      <c r="L177" s="175"/>
      <c r="M177" s="175"/>
      <c r="N177" s="175"/>
      <c r="O177" s="175"/>
      <c r="P177" s="175"/>
      <c r="Q177" s="175"/>
      <c r="R177" s="177"/>
      <c r="T177" s="178"/>
      <c r="U177" s="175"/>
      <c r="V177" s="175"/>
      <c r="W177" s="175"/>
      <c r="X177" s="175"/>
      <c r="Y177" s="175"/>
      <c r="Z177" s="175"/>
      <c r="AA177" s="179"/>
      <c r="AT177" s="180" t="s">
        <v>371</v>
      </c>
      <c r="AU177" s="180" t="s">
        <v>130</v>
      </c>
      <c r="AV177" s="12" t="s">
        <v>80</v>
      </c>
      <c r="AW177" s="12" t="s">
        <v>30</v>
      </c>
      <c r="AX177" s="12" t="s">
        <v>72</v>
      </c>
      <c r="AY177" s="180" t="s">
        <v>164</v>
      </c>
    </row>
    <row r="178" spans="2:65" s="10" customFormat="1" ht="16.5" customHeight="1">
      <c r="B178" s="154"/>
      <c r="C178" s="155"/>
      <c r="D178" s="155"/>
      <c r="E178" s="156" t="s">
        <v>5</v>
      </c>
      <c r="F178" s="253" t="s">
        <v>1318</v>
      </c>
      <c r="G178" s="254"/>
      <c r="H178" s="254"/>
      <c r="I178" s="254"/>
      <c r="J178" s="155"/>
      <c r="K178" s="157">
        <v>22.5</v>
      </c>
      <c r="L178" s="155"/>
      <c r="M178" s="155"/>
      <c r="N178" s="155"/>
      <c r="O178" s="155"/>
      <c r="P178" s="155"/>
      <c r="Q178" s="155"/>
      <c r="R178" s="158"/>
      <c r="T178" s="159"/>
      <c r="U178" s="155"/>
      <c r="V178" s="155"/>
      <c r="W178" s="155"/>
      <c r="X178" s="155"/>
      <c r="Y178" s="155"/>
      <c r="Z178" s="155"/>
      <c r="AA178" s="160"/>
      <c r="AT178" s="161" t="s">
        <v>371</v>
      </c>
      <c r="AU178" s="161" t="s">
        <v>130</v>
      </c>
      <c r="AV178" s="10" t="s">
        <v>130</v>
      </c>
      <c r="AW178" s="10" t="s">
        <v>30</v>
      </c>
      <c r="AX178" s="10" t="s">
        <v>72</v>
      </c>
      <c r="AY178" s="161" t="s">
        <v>164</v>
      </c>
    </row>
    <row r="179" spans="2:65" s="10" customFormat="1" ht="16.5" customHeight="1">
      <c r="B179" s="154"/>
      <c r="C179" s="155"/>
      <c r="D179" s="155"/>
      <c r="E179" s="156" t="s">
        <v>5</v>
      </c>
      <c r="F179" s="253" t="s">
        <v>1319</v>
      </c>
      <c r="G179" s="254"/>
      <c r="H179" s="254"/>
      <c r="I179" s="254"/>
      <c r="J179" s="155"/>
      <c r="K179" s="157">
        <v>31.5</v>
      </c>
      <c r="L179" s="155"/>
      <c r="M179" s="155"/>
      <c r="N179" s="155"/>
      <c r="O179" s="155"/>
      <c r="P179" s="155"/>
      <c r="Q179" s="155"/>
      <c r="R179" s="158"/>
      <c r="T179" s="159"/>
      <c r="U179" s="155"/>
      <c r="V179" s="155"/>
      <c r="W179" s="155"/>
      <c r="X179" s="155"/>
      <c r="Y179" s="155"/>
      <c r="Z179" s="155"/>
      <c r="AA179" s="160"/>
      <c r="AT179" s="161" t="s">
        <v>371</v>
      </c>
      <c r="AU179" s="161" t="s">
        <v>130</v>
      </c>
      <c r="AV179" s="10" t="s">
        <v>130</v>
      </c>
      <c r="AW179" s="10" t="s">
        <v>30</v>
      </c>
      <c r="AX179" s="10" t="s">
        <v>72</v>
      </c>
      <c r="AY179" s="161" t="s">
        <v>164</v>
      </c>
    </row>
    <row r="180" spans="2:65" s="11" customFormat="1" ht="16.5" customHeight="1">
      <c r="B180" s="162"/>
      <c r="C180" s="163"/>
      <c r="D180" s="163"/>
      <c r="E180" s="164" t="s">
        <v>5</v>
      </c>
      <c r="F180" s="255" t="s">
        <v>375</v>
      </c>
      <c r="G180" s="256"/>
      <c r="H180" s="256"/>
      <c r="I180" s="256"/>
      <c r="J180" s="163"/>
      <c r="K180" s="165">
        <v>54</v>
      </c>
      <c r="L180" s="163"/>
      <c r="M180" s="163"/>
      <c r="N180" s="163"/>
      <c r="O180" s="163"/>
      <c r="P180" s="163"/>
      <c r="Q180" s="163"/>
      <c r="R180" s="166"/>
      <c r="T180" s="167"/>
      <c r="U180" s="163"/>
      <c r="V180" s="163"/>
      <c r="W180" s="163"/>
      <c r="X180" s="163"/>
      <c r="Y180" s="163"/>
      <c r="Z180" s="163"/>
      <c r="AA180" s="168"/>
      <c r="AT180" s="169" t="s">
        <v>371</v>
      </c>
      <c r="AU180" s="169" t="s">
        <v>130</v>
      </c>
      <c r="AV180" s="11" t="s">
        <v>163</v>
      </c>
      <c r="AW180" s="11" t="s">
        <v>30</v>
      </c>
      <c r="AX180" s="11" t="s">
        <v>80</v>
      </c>
      <c r="AY180" s="169" t="s">
        <v>164</v>
      </c>
    </row>
    <row r="181" spans="2:65" s="1" customFormat="1" ht="25.5" customHeight="1">
      <c r="B181" s="140"/>
      <c r="C181" s="141" t="s">
        <v>239</v>
      </c>
      <c r="D181" s="141" t="s">
        <v>165</v>
      </c>
      <c r="E181" s="142" t="s">
        <v>979</v>
      </c>
      <c r="F181" s="224" t="s">
        <v>980</v>
      </c>
      <c r="G181" s="224"/>
      <c r="H181" s="224"/>
      <c r="I181" s="224"/>
      <c r="J181" s="143" t="s">
        <v>417</v>
      </c>
      <c r="K181" s="144">
        <v>54</v>
      </c>
      <c r="L181" s="225">
        <v>0</v>
      </c>
      <c r="M181" s="225"/>
      <c r="N181" s="225">
        <f>ROUND(L181*K181,2)</f>
        <v>0</v>
      </c>
      <c r="O181" s="225"/>
      <c r="P181" s="225"/>
      <c r="Q181" s="225"/>
      <c r="R181" s="145"/>
      <c r="T181" s="146" t="s">
        <v>5</v>
      </c>
      <c r="U181" s="43" t="s">
        <v>37</v>
      </c>
      <c r="V181" s="147">
        <v>3.7999999999999999E-2</v>
      </c>
      <c r="W181" s="147">
        <f>V181*K181</f>
        <v>2.052</v>
      </c>
      <c r="X181" s="147">
        <v>0</v>
      </c>
      <c r="Y181" s="147">
        <f>X181*K181</f>
        <v>0</v>
      </c>
      <c r="Z181" s="147">
        <v>0</v>
      </c>
      <c r="AA181" s="148">
        <f>Z181*K181</f>
        <v>0</v>
      </c>
      <c r="AR181" s="21" t="s">
        <v>163</v>
      </c>
      <c r="AT181" s="21" t="s">
        <v>165</v>
      </c>
      <c r="AU181" s="21" t="s">
        <v>130</v>
      </c>
      <c r="AY181" s="21" t="s">
        <v>164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1" t="s">
        <v>80</v>
      </c>
      <c r="BK181" s="149">
        <f>ROUND(L181*K181,2)</f>
        <v>0</v>
      </c>
      <c r="BL181" s="21" t="s">
        <v>163</v>
      </c>
      <c r="BM181" s="21" t="s">
        <v>1340</v>
      </c>
    </row>
    <row r="182" spans="2:65" s="1" customFormat="1" ht="25.5" customHeight="1">
      <c r="B182" s="140"/>
      <c r="C182" s="141" t="s">
        <v>243</v>
      </c>
      <c r="D182" s="141" t="s">
        <v>165</v>
      </c>
      <c r="E182" s="142" t="s">
        <v>982</v>
      </c>
      <c r="F182" s="224" t="s">
        <v>983</v>
      </c>
      <c r="G182" s="224"/>
      <c r="H182" s="224"/>
      <c r="I182" s="224"/>
      <c r="J182" s="143" t="s">
        <v>417</v>
      </c>
      <c r="K182" s="144">
        <v>272.50400000000002</v>
      </c>
      <c r="L182" s="225">
        <v>0</v>
      </c>
      <c r="M182" s="225"/>
      <c r="N182" s="225">
        <f>ROUND(L182*K182,2)</f>
        <v>0</v>
      </c>
      <c r="O182" s="225"/>
      <c r="P182" s="225"/>
      <c r="Q182" s="225"/>
      <c r="R182" s="145"/>
      <c r="T182" s="146" t="s">
        <v>5</v>
      </c>
      <c r="U182" s="43" t="s">
        <v>37</v>
      </c>
      <c r="V182" s="147">
        <v>0.34499999999999997</v>
      </c>
      <c r="W182" s="147">
        <f>V182*K182</f>
        <v>94.01388</v>
      </c>
      <c r="X182" s="147">
        <v>0</v>
      </c>
      <c r="Y182" s="147">
        <f>X182*K182</f>
        <v>0</v>
      </c>
      <c r="Z182" s="147">
        <v>0</v>
      </c>
      <c r="AA182" s="148">
        <f>Z182*K182</f>
        <v>0</v>
      </c>
      <c r="AR182" s="21" t="s">
        <v>163</v>
      </c>
      <c r="AT182" s="21" t="s">
        <v>165</v>
      </c>
      <c r="AU182" s="21" t="s">
        <v>130</v>
      </c>
      <c r="AY182" s="21" t="s">
        <v>164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1" t="s">
        <v>80</v>
      </c>
      <c r="BK182" s="149">
        <f>ROUND(L182*K182,2)</f>
        <v>0</v>
      </c>
      <c r="BL182" s="21" t="s">
        <v>163</v>
      </c>
      <c r="BM182" s="21" t="s">
        <v>1341</v>
      </c>
    </row>
    <row r="183" spans="2:65" s="10" customFormat="1" ht="16.5" customHeight="1">
      <c r="B183" s="154"/>
      <c r="C183" s="155"/>
      <c r="D183" s="155"/>
      <c r="E183" s="156" t="s">
        <v>5</v>
      </c>
      <c r="F183" s="257" t="s">
        <v>1342</v>
      </c>
      <c r="G183" s="258"/>
      <c r="H183" s="258"/>
      <c r="I183" s="258"/>
      <c r="J183" s="155"/>
      <c r="K183" s="157">
        <v>272.50400000000002</v>
      </c>
      <c r="L183" s="155"/>
      <c r="M183" s="155"/>
      <c r="N183" s="155"/>
      <c r="O183" s="155"/>
      <c r="P183" s="155"/>
      <c r="Q183" s="155"/>
      <c r="R183" s="158"/>
      <c r="T183" s="159"/>
      <c r="U183" s="155"/>
      <c r="V183" s="155"/>
      <c r="W183" s="155"/>
      <c r="X183" s="155"/>
      <c r="Y183" s="155"/>
      <c r="Z183" s="155"/>
      <c r="AA183" s="160"/>
      <c r="AT183" s="161" t="s">
        <v>371</v>
      </c>
      <c r="AU183" s="161" t="s">
        <v>130</v>
      </c>
      <c r="AV183" s="10" t="s">
        <v>130</v>
      </c>
      <c r="AW183" s="10" t="s">
        <v>30</v>
      </c>
      <c r="AX183" s="10" t="s">
        <v>72</v>
      </c>
      <c r="AY183" s="161" t="s">
        <v>164</v>
      </c>
    </row>
    <row r="184" spans="2:65" s="11" customFormat="1" ht="16.5" customHeight="1">
      <c r="B184" s="162"/>
      <c r="C184" s="163"/>
      <c r="D184" s="163"/>
      <c r="E184" s="164" t="s">
        <v>5</v>
      </c>
      <c r="F184" s="255" t="s">
        <v>375</v>
      </c>
      <c r="G184" s="256"/>
      <c r="H184" s="256"/>
      <c r="I184" s="256"/>
      <c r="J184" s="163"/>
      <c r="K184" s="165">
        <v>272.50400000000002</v>
      </c>
      <c r="L184" s="163"/>
      <c r="M184" s="163"/>
      <c r="N184" s="163"/>
      <c r="O184" s="163"/>
      <c r="P184" s="163"/>
      <c r="Q184" s="163"/>
      <c r="R184" s="166"/>
      <c r="T184" s="167"/>
      <c r="U184" s="163"/>
      <c r="V184" s="163"/>
      <c r="W184" s="163"/>
      <c r="X184" s="163"/>
      <c r="Y184" s="163"/>
      <c r="Z184" s="163"/>
      <c r="AA184" s="168"/>
      <c r="AT184" s="169" t="s">
        <v>371</v>
      </c>
      <c r="AU184" s="169" t="s">
        <v>130</v>
      </c>
      <c r="AV184" s="11" t="s">
        <v>163</v>
      </c>
      <c r="AW184" s="11" t="s">
        <v>30</v>
      </c>
      <c r="AX184" s="11" t="s">
        <v>80</v>
      </c>
      <c r="AY184" s="169" t="s">
        <v>164</v>
      </c>
    </row>
    <row r="185" spans="2:65" s="1" customFormat="1" ht="25.5" customHeight="1">
      <c r="B185" s="140"/>
      <c r="C185" s="141" t="s">
        <v>10</v>
      </c>
      <c r="D185" s="141" t="s">
        <v>165</v>
      </c>
      <c r="E185" s="142" t="s">
        <v>804</v>
      </c>
      <c r="F185" s="224" t="s">
        <v>805</v>
      </c>
      <c r="G185" s="224"/>
      <c r="H185" s="224"/>
      <c r="I185" s="224"/>
      <c r="J185" s="143" t="s">
        <v>417</v>
      </c>
      <c r="K185" s="144">
        <v>6.0060000000000002</v>
      </c>
      <c r="L185" s="225">
        <v>0</v>
      </c>
      <c r="M185" s="225"/>
      <c r="N185" s="225">
        <f>ROUND(L185*K185,2)</f>
        <v>0</v>
      </c>
      <c r="O185" s="225"/>
      <c r="P185" s="225"/>
      <c r="Q185" s="225"/>
      <c r="R185" s="145"/>
      <c r="T185" s="146" t="s">
        <v>5</v>
      </c>
      <c r="U185" s="43" t="s">
        <v>37</v>
      </c>
      <c r="V185" s="147">
        <v>0.51900000000000002</v>
      </c>
      <c r="W185" s="147">
        <f>V185*K185</f>
        <v>3.1171140000000004</v>
      </c>
      <c r="X185" s="147">
        <v>0</v>
      </c>
      <c r="Y185" s="147">
        <f>X185*K185</f>
        <v>0</v>
      </c>
      <c r="Z185" s="147">
        <v>0</v>
      </c>
      <c r="AA185" s="148">
        <f>Z185*K185</f>
        <v>0</v>
      </c>
      <c r="AR185" s="21" t="s">
        <v>163</v>
      </c>
      <c r="AT185" s="21" t="s">
        <v>165</v>
      </c>
      <c r="AU185" s="21" t="s">
        <v>130</v>
      </c>
      <c r="AY185" s="21" t="s">
        <v>164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1" t="s">
        <v>80</v>
      </c>
      <c r="BK185" s="149">
        <f>ROUND(L185*K185,2)</f>
        <v>0</v>
      </c>
      <c r="BL185" s="21" t="s">
        <v>163</v>
      </c>
      <c r="BM185" s="21" t="s">
        <v>1343</v>
      </c>
    </row>
    <row r="186" spans="2:65" s="10" customFormat="1" ht="16.5" customHeight="1">
      <c r="B186" s="154"/>
      <c r="C186" s="155"/>
      <c r="D186" s="155"/>
      <c r="E186" s="156" t="s">
        <v>5</v>
      </c>
      <c r="F186" s="257" t="s">
        <v>1344</v>
      </c>
      <c r="G186" s="258"/>
      <c r="H186" s="258"/>
      <c r="I186" s="258"/>
      <c r="J186" s="155"/>
      <c r="K186" s="157">
        <v>6.0060000000000002</v>
      </c>
      <c r="L186" s="155"/>
      <c r="M186" s="155"/>
      <c r="N186" s="155"/>
      <c r="O186" s="155"/>
      <c r="P186" s="155"/>
      <c r="Q186" s="155"/>
      <c r="R186" s="158"/>
      <c r="T186" s="159"/>
      <c r="U186" s="155"/>
      <c r="V186" s="155"/>
      <c r="W186" s="155"/>
      <c r="X186" s="155"/>
      <c r="Y186" s="155"/>
      <c r="Z186" s="155"/>
      <c r="AA186" s="160"/>
      <c r="AT186" s="161" t="s">
        <v>371</v>
      </c>
      <c r="AU186" s="161" t="s">
        <v>130</v>
      </c>
      <c r="AV186" s="10" t="s">
        <v>130</v>
      </c>
      <c r="AW186" s="10" t="s">
        <v>30</v>
      </c>
      <c r="AX186" s="10" t="s">
        <v>72</v>
      </c>
      <c r="AY186" s="161" t="s">
        <v>164</v>
      </c>
    </row>
    <row r="187" spans="2:65" s="11" customFormat="1" ht="16.5" customHeight="1">
      <c r="B187" s="162"/>
      <c r="C187" s="163"/>
      <c r="D187" s="163"/>
      <c r="E187" s="164" t="s">
        <v>5</v>
      </c>
      <c r="F187" s="255" t="s">
        <v>375</v>
      </c>
      <c r="G187" s="256"/>
      <c r="H187" s="256"/>
      <c r="I187" s="256"/>
      <c r="J187" s="163"/>
      <c r="K187" s="165">
        <v>6.0060000000000002</v>
      </c>
      <c r="L187" s="163"/>
      <c r="M187" s="163"/>
      <c r="N187" s="163"/>
      <c r="O187" s="163"/>
      <c r="P187" s="163"/>
      <c r="Q187" s="163"/>
      <c r="R187" s="166"/>
      <c r="T187" s="167"/>
      <c r="U187" s="163"/>
      <c r="V187" s="163"/>
      <c r="W187" s="163"/>
      <c r="X187" s="163"/>
      <c r="Y187" s="163"/>
      <c r="Z187" s="163"/>
      <c r="AA187" s="168"/>
      <c r="AT187" s="169" t="s">
        <v>371</v>
      </c>
      <c r="AU187" s="169" t="s">
        <v>130</v>
      </c>
      <c r="AV187" s="11" t="s">
        <v>163</v>
      </c>
      <c r="AW187" s="11" t="s">
        <v>30</v>
      </c>
      <c r="AX187" s="11" t="s">
        <v>80</v>
      </c>
      <c r="AY187" s="169" t="s">
        <v>164</v>
      </c>
    </row>
    <row r="188" spans="2:65" s="1" customFormat="1" ht="25.5" customHeight="1">
      <c r="B188" s="140"/>
      <c r="C188" s="141" t="s">
        <v>250</v>
      </c>
      <c r="D188" s="141" t="s">
        <v>165</v>
      </c>
      <c r="E188" s="142" t="s">
        <v>808</v>
      </c>
      <c r="F188" s="224" t="s">
        <v>809</v>
      </c>
      <c r="G188" s="224"/>
      <c r="H188" s="224"/>
      <c r="I188" s="224"/>
      <c r="J188" s="143" t="s">
        <v>417</v>
      </c>
      <c r="K188" s="144">
        <v>483.58</v>
      </c>
      <c r="L188" s="225">
        <v>0</v>
      </c>
      <c r="M188" s="225"/>
      <c r="N188" s="225">
        <f>ROUND(L188*K188,2)</f>
        <v>0</v>
      </c>
      <c r="O188" s="225"/>
      <c r="P188" s="225"/>
      <c r="Q188" s="225"/>
      <c r="R188" s="145"/>
      <c r="T188" s="146" t="s">
        <v>5</v>
      </c>
      <c r="U188" s="43" t="s">
        <v>37</v>
      </c>
      <c r="V188" s="147">
        <v>4.3999999999999997E-2</v>
      </c>
      <c r="W188" s="147">
        <f>V188*K188</f>
        <v>21.277519999999999</v>
      </c>
      <c r="X188" s="147">
        <v>0</v>
      </c>
      <c r="Y188" s="147">
        <f>X188*K188</f>
        <v>0</v>
      </c>
      <c r="Z188" s="147">
        <v>0</v>
      </c>
      <c r="AA188" s="148">
        <f>Z188*K188</f>
        <v>0</v>
      </c>
      <c r="AR188" s="21" t="s">
        <v>163</v>
      </c>
      <c r="AT188" s="21" t="s">
        <v>165</v>
      </c>
      <c r="AU188" s="21" t="s">
        <v>130</v>
      </c>
      <c r="AY188" s="21" t="s">
        <v>164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1" t="s">
        <v>80</v>
      </c>
      <c r="BK188" s="149">
        <f>ROUND(L188*K188,2)</f>
        <v>0</v>
      </c>
      <c r="BL188" s="21" t="s">
        <v>163</v>
      </c>
      <c r="BM188" s="21" t="s">
        <v>1345</v>
      </c>
    </row>
    <row r="189" spans="2:65" s="10" customFormat="1" ht="16.5" customHeight="1">
      <c r="B189" s="154"/>
      <c r="C189" s="155"/>
      <c r="D189" s="155"/>
      <c r="E189" s="156" t="s">
        <v>5</v>
      </c>
      <c r="F189" s="257" t="s">
        <v>1346</v>
      </c>
      <c r="G189" s="258"/>
      <c r="H189" s="258"/>
      <c r="I189" s="258"/>
      <c r="J189" s="155"/>
      <c r="K189" s="157">
        <v>483.58</v>
      </c>
      <c r="L189" s="155"/>
      <c r="M189" s="155"/>
      <c r="N189" s="155"/>
      <c r="O189" s="155"/>
      <c r="P189" s="155"/>
      <c r="Q189" s="155"/>
      <c r="R189" s="158"/>
      <c r="T189" s="159"/>
      <c r="U189" s="155"/>
      <c r="V189" s="155"/>
      <c r="W189" s="155"/>
      <c r="X189" s="155"/>
      <c r="Y189" s="155"/>
      <c r="Z189" s="155"/>
      <c r="AA189" s="160"/>
      <c r="AT189" s="161" t="s">
        <v>371</v>
      </c>
      <c r="AU189" s="161" t="s">
        <v>130</v>
      </c>
      <c r="AV189" s="10" t="s">
        <v>130</v>
      </c>
      <c r="AW189" s="10" t="s">
        <v>30</v>
      </c>
      <c r="AX189" s="10" t="s">
        <v>72</v>
      </c>
      <c r="AY189" s="161" t="s">
        <v>164</v>
      </c>
    </row>
    <row r="190" spans="2:65" s="11" customFormat="1" ht="16.5" customHeight="1">
      <c r="B190" s="162"/>
      <c r="C190" s="163"/>
      <c r="D190" s="163"/>
      <c r="E190" s="164" t="s">
        <v>5</v>
      </c>
      <c r="F190" s="255" t="s">
        <v>375</v>
      </c>
      <c r="G190" s="256"/>
      <c r="H190" s="256"/>
      <c r="I190" s="256"/>
      <c r="J190" s="163"/>
      <c r="K190" s="165">
        <v>483.58</v>
      </c>
      <c r="L190" s="163"/>
      <c r="M190" s="163"/>
      <c r="N190" s="163"/>
      <c r="O190" s="163"/>
      <c r="P190" s="163"/>
      <c r="Q190" s="163"/>
      <c r="R190" s="166"/>
      <c r="T190" s="167"/>
      <c r="U190" s="163"/>
      <c r="V190" s="163"/>
      <c r="W190" s="163"/>
      <c r="X190" s="163"/>
      <c r="Y190" s="163"/>
      <c r="Z190" s="163"/>
      <c r="AA190" s="168"/>
      <c r="AT190" s="169" t="s">
        <v>371</v>
      </c>
      <c r="AU190" s="169" t="s">
        <v>130</v>
      </c>
      <c r="AV190" s="11" t="s">
        <v>163</v>
      </c>
      <c r="AW190" s="11" t="s">
        <v>30</v>
      </c>
      <c r="AX190" s="11" t="s">
        <v>80</v>
      </c>
      <c r="AY190" s="169" t="s">
        <v>164</v>
      </c>
    </row>
    <row r="191" spans="2:65" s="1" customFormat="1" ht="25.5" customHeight="1">
      <c r="B191" s="140"/>
      <c r="C191" s="141" t="s">
        <v>254</v>
      </c>
      <c r="D191" s="141" t="s">
        <v>165</v>
      </c>
      <c r="E191" s="142" t="s">
        <v>812</v>
      </c>
      <c r="F191" s="224" t="s">
        <v>813</v>
      </c>
      <c r="G191" s="224"/>
      <c r="H191" s="224"/>
      <c r="I191" s="224"/>
      <c r="J191" s="143" t="s">
        <v>417</v>
      </c>
      <c r="K191" s="144">
        <v>502.00799999999998</v>
      </c>
      <c r="L191" s="225">
        <v>0</v>
      </c>
      <c r="M191" s="225"/>
      <c r="N191" s="225">
        <f>ROUND(L191*K191,2)</f>
        <v>0</v>
      </c>
      <c r="O191" s="225"/>
      <c r="P191" s="225"/>
      <c r="Q191" s="225"/>
      <c r="R191" s="145"/>
      <c r="T191" s="146" t="s">
        <v>5</v>
      </c>
      <c r="U191" s="43" t="s">
        <v>37</v>
      </c>
      <c r="V191" s="147">
        <v>8.3000000000000004E-2</v>
      </c>
      <c r="W191" s="147">
        <f>V191*K191</f>
        <v>41.666663999999997</v>
      </c>
      <c r="X191" s="147">
        <v>0</v>
      </c>
      <c r="Y191" s="147">
        <f>X191*K191</f>
        <v>0</v>
      </c>
      <c r="Z191" s="147">
        <v>0</v>
      </c>
      <c r="AA191" s="148">
        <f>Z191*K191</f>
        <v>0</v>
      </c>
      <c r="AR191" s="21" t="s">
        <v>163</v>
      </c>
      <c r="AT191" s="21" t="s">
        <v>165</v>
      </c>
      <c r="AU191" s="21" t="s">
        <v>130</v>
      </c>
      <c r="AY191" s="21" t="s">
        <v>164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1" t="s">
        <v>80</v>
      </c>
      <c r="BK191" s="149">
        <f>ROUND(L191*K191,2)</f>
        <v>0</v>
      </c>
      <c r="BL191" s="21" t="s">
        <v>163</v>
      </c>
      <c r="BM191" s="21" t="s">
        <v>1347</v>
      </c>
    </row>
    <row r="192" spans="2:65" s="10" customFormat="1" ht="16.5" customHeight="1">
      <c r="B192" s="154"/>
      <c r="C192" s="155"/>
      <c r="D192" s="155"/>
      <c r="E192" s="156" t="s">
        <v>5</v>
      </c>
      <c r="F192" s="257" t="s">
        <v>1348</v>
      </c>
      <c r="G192" s="258"/>
      <c r="H192" s="258"/>
      <c r="I192" s="258"/>
      <c r="J192" s="155"/>
      <c r="K192" s="157">
        <v>502.00799999999998</v>
      </c>
      <c r="L192" s="155"/>
      <c r="M192" s="155"/>
      <c r="N192" s="155"/>
      <c r="O192" s="155"/>
      <c r="P192" s="155"/>
      <c r="Q192" s="155"/>
      <c r="R192" s="158"/>
      <c r="T192" s="159"/>
      <c r="U192" s="155"/>
      <c r="V192" s="155"/>
      <c r="W192" s="155"/>
      <c r="X192" s="155"/>
      <c r="Y192" s="155"/>
      <c r="Z192" s="155"/>
      <c r="AA192" s="160"/>
      <c r="AT192" s="161" t="s">
        <v>371</v>
      </c>
      <c r="AU192" s="161" t="s">
        <v>130</v>
      </c>
      <c r="AV192" s="10" t="s">
        <v>130</v>
      </c>
      <c r="AW192" s="10" t="s">
        <v>30</v>
      </c>
      <c r="AX192" s="10" t="s">
        <v>72</v>
      </c>
      <c r="AY192" s="161" t="s">
        <v>164</v>
      </c>
    </row>
    <row r="193" spans="2:65" s="11" customFormat="1" ht="16.5" customHeight="1">
      <c r="B193" s="162"/>
      <c r="C193" s="163"/>
      <c r="D193" s="163"/>
      <c r="E193" s="164" t="s">
        <v>5</v>
      </c>
      <c r="F193" s="255" t="s">
        <v>375</v>
      </c>
      <c r="G193" s="256"/>
      <c r="H193" s="256"/>
      <c r="I193" s="256"/>
      <c r="J193" s="163"/>
      <c r="K193" s="165">
        <v>502.00799999999998</v>
      </c>
      <c r="L193" s="163"/>
      <c r="M193" s="163"/>
      <c r="N193" s="163"/>
      <c r="O193" s="163"/>
      <c r="P193" s="163"/>
      <c r="Q193" s="163"/>
      <c r="R193" s="166"/>
      <c r="T193" s="167"/>
      <c r="U193" s="163"/>
      <c r="V193" s="163"/>
      <c r="W193" s="163"/>
      <c r="X193" s="163"/>
      <c r="Y193" s="163"/>
      <c r="Z193" s="163"/>
      <c r="AA193" s="168"/>
      <c r="AT193" s="169" t="s">
        <v>371</v>
      </c>
      <c r="AU193" s="169" t="s">
        <v>130</v>
      </c>
      <c r="AV193" s="11" t="s">
        <v>163</v>
      </c>
      <c r="AW193" s="11" t="s">
        <v>30</v>
      </c>
      <c r="AX193" s="11" t="s">
        <v>80</v>
      </c>
      <c r="AY193" s="169" t="s">
        <v>164</v>
      </c>
    </row>
    <row r="194" spans="2:65" s="1" customFormat="1" ht="25.5" customHeight="1">
      <c r="B194" s="140"/>
      <c r="C194" s="141" t="s">
        <v>258</v>
      </c>
      <c r="D194" s="141" t="s">
        <v>165</v>
      </c>
      <c r="E194" s="142" t="s">
        <v>989</v>
      </c>
      <c r="F194" s="224" t="s">
        <v>990</v>
      </c>
      <c r="G194" s="224"/>
      <c r="H194" s="224"/>
      <c r="I194" s="224"/>
      <c r="J194" s="143" t="s">
        <v>417</v>
      </c>
      <c r="K194" s="144">
        <v>4</v>
      </c>
      <c r="L194" s="225">
        <v>0</v>
      </c>
      <c r="M194" s="225"/>
      <c r="N194" s="225">
        <f>ROUND(L194*K194,2)</f>
        <v>0</v>
      </c>
      <c r="O194" s="225"/>
      <c r="P194" s="225"/>
      <c r="Q194" s="225"/>
      <c r="R194" s="145"/>
      <c r="T194" s="146" t="s">
        <v>5</v>
      </c>
      <c r="U194" s="43" t="s">
        <v>37</v>
      </c>
      <c r="V194" s="147">
        <v>0.106</v>
      </c>
      <c r="W194" s="147">
        <f>V194*K194</f>
        <v>0.42399999999999999</v>
      </c>
      <c r="X194" s="147">
        <v>0</v>
      </c>
      <c r="Y194" s="147">
        <f>X194*K194</f>
        <v>0</v>
      </c>
      <c r="Z194" s="147">
        <v>0</v>
      </c>
      <c r="AA194" s="148">
        <f>Z194*K194</f>
        <v>0</v>
      </c>
      <c r="AR194" s="21" t="s">
        <v>163</v>
      </c>
      <c r="AT194" s="21" t="s">
        <v>165</v>
      </c>
      <c r="AU194" s="21" t="s">
        <v>130</v>
      </c>
      <c r="AY194" s="21" t="s">
        <v>164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1" t="s">
        <v>80</v>
      </c>
      <c r="BK194" s="149">
        <f>ROUND(L194*K194,2)</f>
        <v>0</v>
      </c>
      <c r="BL194" s="21" t="s">
        <v>163</v>
      </c>
      <c r="BM194" s="21" t="s">
        <v>1349</v>
      </c>
    </row>
    <row r="195" spans="2:65" s="12" customFormat="1" ht="16.5" customHeight="1">
      <c r="B195" s="174"/>
      <c r="C195" s="175"/>
      <c r="D195" s="175"/>
      <c r="E195" s="176" t="s">
        <v>5</v>
      </c>
      <c r="F195" s="259" t="s">
        <v>1312</v>
      </c>
      <c r="G195" s="260"/>
      <c r="H195" s="260"/>
      <c r="I195" s="260"/>
      <c r="J195" s="175"/>
      <c r="K195" s="176" t="s">
        <v>5</v>
      </c>
      <c r="L195" s="175"/>
      <c r="M195" s="175"/>
      <c r="N195" s="175"/>
      <c r="O195" s="175"/>
      <c r="P195" s="175"/>
      <c r="Q195" s="175"/>
      <c r="R195" s="177"/>
      <c r="T195" s="178"/>
      <c r="U195" s="175"/>
      <c r="V195" s="175"/>
      <c r="W195" s="175"/>
      <c r="X195" s="175"/>
      <c r="Y195" s="175"/>
      <c r="Z195" s="175"/>
      <c r="AA195" s="179"/>
      <c r="AT195" s="180" t="s">
        <v>371</v>
      </c>
      <c r="AU195" s="180" t="s">
        <v>130</v>
      </c>
      <c r="AV195" s="12" t="s">
        <v>80</v>
      </c>
      <c r="AW195" s="12" t="s">
        <v>30</v>
      </c>
      <c r="AX195" s="12" t="s">
        <v>72</v>
      </c>
      <c r="AY195" s="180" t="s">
        <v>164</v>
      </c>
    </row>
    <row r="196" spans="2:65" s="12" customFormat="1" ht="25.5" customHeight="1">
      <c r="B196" s="174"/>
      <c r="C196" s="175"/>
      <c r="D196" s="175"/>
      <c r="E196" s="176" t="s">
        <v>5</v>
      </c>
      <c r="F196" s="261" t="s">
        <v>1313</v>
      </c>
      <c r="G196" s="262"/>
      <c r="H196" s="262"/>
      <c r="I196" s="262"/>
      <c r="J196" s="175"/>
      <c r="K196" s="176" t="s">
        <v>5</v>
      </c>
      <c r="L196" s="175"/>
      <c r="M196" s="175"/>
      <c r="N196" s="175"/>
      <c r="O196" s="175"/>
      <c r="P196" s="175"/>
      <c r="Q196" s="175"/>
      <c r="R196" s="177"/>
      <c r="T196" s="178"/>
      <c r="U196" s="175"/>
      <c r="V196" s="175"/>
      <c r="W196" s="175"/>
      <c r="X196" s="175"/>
      <c r="Y196" s="175"/>
      <c r="Z196" s="175"/>
      <c r="AA196" s="179"/>
      <c r="AT196" s="180" t="s">
        <v>371</v>
      </c>
      <c r="AU196" s="180" t="s">
        <v>130</v>
      </c>
      <c r="AV196" s="12" t="s">
        <v>80</v>
      </c>
      <c r="AW196" s="12" t="s">
        <v>30</v>
      </c>
      <c r="AX196" s="12" t="s">
        <v>72</v>
      </c>
      <c r="AY196" s="180" t="s">
        <v>164</v>
      </c>
    </row>
    <row r="197" spans="2:65" s="10" customFormat="1" ht="16.5" customHeight="1">
      <c r="B197" s="154"/>
      <c r="C197" s="155"/>
      <c r="D197" s="155"/>
      <c r="E197" s="156" t="s">
        <v>5</v>
      </c>
      <c r="F197" s="253" t="s">
        <v>1314</v>
      </c>
      <c r="G197" s="254"/>
      <c r="H197" s="254"/>
      <c r="I197" s="254"/>
      <c r="J197" s="155"/>
      <c r="K197" s="157">
        <v>2</v>
      </c>
      <c r="L197" s="155"/>
      <c r="M197" s="155"/>
      <c r="N197" s="155"/>
      <c r="O197" s="155"/>
      <c r="P197" s="155"/>
      <c r="Q197" s="155"/>
      <c r="R197" s="158"/>
      <c r="T197" s="159"/>
      <c r="U197" s="155"/>
      <c r="V197" s="155"/>
      <c r="W197" s="155"/>
      <c r="X197" s="155"/>
      <c r="Y197" s="155"/>
      <c r="Z197" s="155"/>
      <c r="AA197" s="160"/>
      <c r="AT197" s="161" t="s">
        <v>371</v>
      </c>
      <c r="AU197" s="161" t="s">
        <v>130</v>
      </c>
      <c r="AV197" s="10" t="s">
        <v>130</v>
      </c>
      <c r="AW197" s="10" t="s">
        <v>30</v>
      </c>
      <c r="AX197" s="10" t="s">
        <v>72</v>
      </c>
      <c r="AY197" s="161" t="s">
        <v>164</v>
      </c>
    </row>
    <row r="198" spans="2:65" s="10" customFormat="1" ht="16.5" customHeight="1">
      <c r="B198" s="154"/>
      <c r="C198" s="155"/>
      <c r="D198" s="155"/>
      <c r="E198" s="156" t="s">
        <v>5</v>
      </c>
      <c r="F198" s="253" t="s">
        <v>1315</v>
      </c>
      <c r="G198" s="254"/>
      <c r="H198" s="254"/>
      <c r="I198" s="254"/>
      <c r="J198" s="155"/>
      <c r="K198" s="157">
        <v>2</v>
      </c>
      <c r="L198" s="155"/>
      <c r="M198" s="155"/>
      <c r="N198" s="155"/>
      <c r="O198" s="155"/>
      <c r="P198" s="155"/>
      <c r="Q198" s="155"/>
      <c r="R198" s="158"/>
      <c r="T198" s="159"/>
      <c r="U198" s="155"/>
      <c r="V198" s="155"/>
      <c r="W198" s="155"/>
      <c r="X198" s="155"/>
      <c r="Y198" s="155"/>
      <c r="Z198" s="155"/>
      <c r="AA198" s="160"/>
      <c r="AT198" s="161" t="s">
        <v>371</v>
      </c>
      <c r="AU198" s="161" t="s">
        <v>130</v>
      </c>
      <c r="AV198" s="10" t="s">
        <v>130</v>
      </c>
      <c r="AW198" s="10" t="s">
        <v>30</v>
      </c>
      <c r="AX198" s="10" t="s">
        <v>72</v>
      </c>
      <c r="AY198" s="161" t="s">
        <v>164</v>
      </c>
    </row>
    <row r="199" spans="2:65" s="11" customFormat="1" ht="16.5" customHeight="1">
      <c r="B199" s="162"/>
      <c r="C199" s="163"/>
      <c r="D199" s="163"/>
      <c r="E199" s="164" t="s">
        <v>5</v>
      </c>
      <c r="F199" s="255" t="s">
        <v>375</v>
      </c>
      <c r="G199" s="256"/>
      <c r="H199" s="256"/>
      <c r="I199" s="256"/>
      <c r="J199" s="163"/>
      <c r="K199" s="165">
        <v>4</v>
      </c>
      <c r="L199" s="163"/>
      <c r="M199" s="163"/>
      <c r="N199" s="163"/>
      <c r="O199" s="163"/>
      <c r="P199" s="163"/>
      <c r="Q199" s="163"/>
      <c r="R199" s="166"/>
      <c r="T199" s="167"/>
      <c r="U199" s="163"/>
      <c r="V199" s="163"/>
      <c r="W199" s="163"/>
      <c r="X199" s="163"/>
      <c r="Y199" s="163"/>
      <c r="Z199" s="163"/>
      <c r="AA199" s="168"/>
      <c r="AT199" s="169" t="s">
        <v>371</v>
      </c>
      <c r="AU199" s="169" t="s">
        <v>130</v>
      </c>
      <c r="AV199" s="11" t="s">
        <v>163</v>
      </c>
      <c r="AW199" s="11" t="s">
        <v>30</v>
      </c>
      <c r="AX199" s="11" t="s">
        <v>80</v>
      </c>
      <c r="AY199" s="169" t="s">
        <v>164</v>
      </c>
    </row>
    <row r="200" spans="2:65" s="1" customFormat="1" ht="25.5" customHeight="1">
      <c r="B200" s="140"/>
      <c r="C200" s="141" t="s">
        <v>262</v>
      </c>
      <c r="D200" s="141" t="s">
        <v>165</v>
      </c>
      <c r="E200" s="142" t="s">
        <v>816</v>
      </c>
      <c r="F200" s="224" t="s">
        <v>817</v>
      </c>
      <c r="G200" s="224"/>
      <c r="H200" s="224"/>
      <c r="I200" s="224"/>
      <c r="J200" s="143" t="s">
        <v>417</v>
      </c>
      <c r="K200" s="144">
        <v>483.58</v>
      </c>
      <c r="L200" s="225">
        <v>0</v>
      </c>
      <c r="M200" s="225"/>
      <c r="N200" s="225">
        <f>ROUND(L200*K200,2)</f>
        <v>0</v>
      </c>
      <c r="O200" s="225"/>
      <c r="P200" s="225"/>
      <c r="Q200" s="225"/>
      <c r="R200" s="145"/>
      <c r="T200" s="146" t="s">
        <v>5</v>
      </c>
      <c r="U200" s="43" t="s">
        <v>37</v>
      </c>
      <c r="V200" s="147">
        <v>0.65200000000000002</v>
      </c>
      <c r="W200" s="147">
        <f>V200*K200</f>
        <v>315.29415999999998</v>
      </c>
      <c r="X200" s="147">
        <v>0</v>
      </c>
      <c r="Y200" s="147">
        <f>X200*K200</f>
        <v>0</v>
      </c>
      <c r="Z200" s="147">
        <v>0</v>
      </c>
      <c r="AA200" s="148">
        <f>Z200*K200</f>
        <v>0</v>
      </c>
      <c r="AR200" s="21" t="s">
        <v>163</v>
      </c>
      <c r="AT200" s="21" t="s">
        <v>165</v>
      </c>
      <c r="AU200" s="21" t="s">
        <v>130</v>
      </c>
      <c r="AY200" s="21" t="s">
        <v>164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1" t="s">
        <v>80</v>
      </c>
      <c r="BK200" s="149">
        <f>ROUND(L200*K200,2)</f>
        <v>0</v>
      </c>
      <c r="BL200" s="21" t="s">
        <v>163</v>
      </c>
      <c r="BM200" s="21" t="s">
        <v>1350</v>
      </c>
    </row>
    <row r="201" spans="2:65" s="10" customFormat="1" ht="16.5" customHeight="1">
      <c r="B201" s="154"/>
      <c r="C201" s="155"/>
      <c r="D201" s="155"/>
      <c r="E201" s="156" t="s">
        <v>5</v>
      </c>
      <c r="F201" s="257" t="s">
        <v>1346</v>
      </c>
      <c r="G201" s="258"/>
      <c r="H201" s="258"/>
      <c r="I201" s="258"/>
      <c r="J201" s="155"/>
      <c r="K201" s="157">
        <v>483.58</v>
      </c>
      <c r="L201" s="155"/>
      <c r="M201" s="155"/>
      <c r="N201" s="155"/>
      <c r="O201" s="155"/>
      <c r="P201" s="155"/>
      <c r="Q201" s="155"/>
      <c r="R201" s="158"/>
      <c r="T201" s="159"/>
      <c r="U201" s="155"/>
      <c r="V201" s="155"/>
      <c r="W201" s="155"/>
      <c r="X201" s="155"/>
      <c r="Y201" s="155"/>
      <c r="Z201" s="155"/>
      <c r="AA201" s="160"/>
      <c r="AT201" s="161" t="s">
        <v>371</v>
      </c>
      <c r="AU201" s="161" t="s">
        <v>130</v>
      </c>
      <c r="AV201" s="10" t="s">
        <v>130</v>
      </c>
      <c r="AW201" s="10" t="s">
        <v>30</v>
      </c>
      <c r="AX201" s="10" t="s">
        <v>72</v>
      </c>
      <c r="AY201" s="161" t="s">
        <v>164</v>
      </c>
    </row>
    <row r="202" spans="2:65" s="11" customFormat="1" ht="16.5" customHeight="1">
      <c r="B202" s="162"/>
      <c r="C202" s="163"/>
      <c r="D202" s="163"/>
      <c r="E202" s="164" t="s">
        <v>5</v>
      </c>
      <c r="F202" s="255" t="s">
        <v>375</v>
      </c>
      <c r="G202" s="256"/>
      <c r="H202" s="256"/>
      <c r="I202" s="256"/>
      <c r="J202" s="163"/>
      <c r="K202" s="165">
        <v>483.58</v>
      </c>
      <c r="L202" s="163"/>
      <c r="M202" s="163"/>
      <c r="N202" s="163"/>
      <c r="O202" s="163"/>
      <c r="P202" s="163"/>
      <c r="Q202" s="163"/>
      <c r="R202" s="166"/>
      <c r="T202" s="167"/>
      <c r="U202" s="163"/>
      <c r="V202" s="163"/>
      <c r="W202" s="163"/>
      <c r="X202" s="163"/>
      <c r="Y202" s="163"/>
      <c r="Z202" s="163"/>
      <c r="AA202" s="168"/>
      <c r="AT202" s="169" t="s">
        <v>371</v>
      </c>
      <c r="AU202" s="169" t="s">
        <v>130</v>
      </c>
      <c r="AV202" s="11" t="s">
        <v>163</v>
      </c>
      <c r="AW202" s="11" t="s">
        <v>30</v>
      </c>
      <c r="AX202" s="11" t="s">
        <v>80</v>
      </c>
      <c r="AY202" s="169" t="s">
        <v>164</v>
      </c>
    </row>
    <row r="203" spans="2:65" s="1" customFormat="1" ht="25.5" customHeight="1">
      <c r="B203" s="140"/>
      <c r="C203" s="141" t="s">
        <v>266</v>
      </c>
      <c r="D203" s="141" t="s">
        <v>165</v>
      </c>
      <c r="E203" s="142" t="s">
        <v>819</v>
      </c>
      <c r="F203" s="224" t="s">
        <v>820</v>
      </c>
      <c r="G203" s="224"/>
      <c r="H203" s="224"/>
      <c r="I203" s="224"/>
      <c r="J203" s="143" t="s">
        <v>511</v>
      </c>
      <c r="K203" s="144">
        <v>810.81299999999999</v>
      </c>
      <c r="L203" s="225">
        <v>0</v>
      </c>
      <c r="M203" s="225"/>
      <c r="N203" s="225">
        <f>ROUND(L203*K203,2)</f>
        <v>0</v>
      </c>
      <c r="O203" s="225"/>
      <c r="P203" s="225"/>
      <c r="Q203" s="225"/>
      <c r="R203" s="145"/>
      <c r="T203" s="146" t="s">
        <v>5</v>
      </c>
      <c r="U203" s="43" t="s">
        <v>37</v>
      </c>
      <c r="V203" s="147">
        <v>0</v>
      </c>
      <c r="W203" s="147">
        <f>V203*K203</f>
        <v>0</v>
      </c>
      <c r="X203" s="147">
        <v>0</v>
      </c>
      <c r="Y203" s="147">
        <f>X203*K203</f>
        <v>0</v>
      </c>
      <c r="Z203" s="147">
        <v>0</v>
      </c>
      <c r="AA203" s="148">
        <f>Z203*K203</f>
        <v>0</v>
      </c>
      <c r="AR203" s="21" t="s">
        <v>163</v>
      </c>
      <c r="AT203" s="21" t="s">
        <v>165</v>
      </c>
      <c r="AU203" s="21" t="s">
        <v>130</v>
      </c>
      <c r="AY203" s="21" t="s">
        <v>164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1" t="s">
        <v>80</v>
      </c>
      <c r="BK203" s="149">
        <f>ROUND(L203*K203,2)</f>
        <v>0</v>
      </c>
      <c r="BL203" s="21" t="s">
        <v>163</v>
      </c>
      <c r="BM203" s="21" t="s">
        <v>1351</v>
      </c>
    </row>
    <row r="204" spans="2:65" s="10" customFormat="1" ht="16.5" customHeight="1">
      <c r="B204" s="154"/>
      <c r="C204" s="155"/>
      <c r="D204" s="155"/>
      <c r="E204" s="156" t="s">
        <v>5</v>
      </c>
      <c r="F204" s="257" t="s">
        <v>1352</v>
      </c>
      <c r="G204" s="258"/>
      <c r="H204" s="258"/>
      <c r="I204" s="258"/>
      <c r="J204" s="155"/>
      <c r="K204" s="157">
        <v>810.81299999999999</v>
      </c>
      <c r="L204" s="155"/>
      <c r="M204" s="155"/>
      <c r="N204" s="155"/>
      <c r="O204" s="155"/>
      <c r="P204" s="155"/>
      <c r="Q204" s="155"/>
      <c r="R204" s="158"/>
      <c r="T204" s="159"/>
      <c r="U204" s="155"/>
      <c r="V204" s="155"/>
      <c r="W204" s="155"/>
      <c r="X204" s="155"/>
      <c r="Y204" s="155"/>
      <c r="Z204" s="155"/>
      <c r="AA204" s="160"/>
      <c r="AT204" s="161" t="s">
        <v>371</v>
      </c>
      <c r="AU204" s="161" t="s">
        <v>130</v>
      </c>
      <c r="AV204" s="10" t="s">
        <v>130</v>
      </c>
      <c r="AW204" s="10" t="s">
        <v>30</v>
      </c>
      <c r="AX204" s="10" t="s">
        <v>72</v>
      </c>
      <c r="AY204" s="161" t="s">
        <v>164</v>
      </c>
    </row>
    <row r="205" spans="2:65" s="11" customFormat="1" ht="16.5" customHeight="1">
      <c r="B205" s="162"/>
      <c r="C205" s="163"/>
      <c r="D205" s="163"/>
      <c r="E205" s="164" t="s">
        <v>5</v>
      </c>
      <c r="F205" s="255" t="s">
        <v>375</v>
      </c>
      <c r="G205" s="256"/>
      <c r="H205" s="256"/>
      <c r="I205" s="256"/>
      <c r="J205" s="163"/>
      <c r="K205" s="165">
        <v>810.81299999999999</v>
      </c>
      <c r="L205" s="163"/>
      <c r="M205" s="163"/>
      <c r="N205" s="163"/>
      <c r="O205" s="163"/>
      <c r="P205" s="163"/>
      <c r="Q205" s="163"/>
      <c r="R205" s="166"/>
      <c r="T205" s="167"/>
      <c r="U205" s="163"/>
      <c r="V205" s="163"/>
      <c r="W205" s="163"/>
      <c r="X205" s="163"/>
      <c r="Y205" s="163"/>
      <c r="Z205" s="163"/>
      <c r="AA205" s="168"/>
      <c r="AT205" s="169" t="s">
        <v>371</v>
      </c>
      <c r="AU205" s="169" t="s">
        <v>130</v>
      </c>
      <c r="AV205" s="11" t="s">
        <v>163</v>
      </c>
      <c r="AW205" s="11" t="s">
        <v>30</v>
      </c>
      <c r="AX205" s="11" t="s">
        <v>80</v>
      </c>
      <c r="AY205" s="169" t="s">
        <v>164</v>
      </c>
    </row>
    <row r="206" spans="2:65" s="1" customFormat="1" ht="25.5" customHeight="1">
      <c r="B206" s="140"/>
      <c r="C206" s="141" t="s">
        <v>270</v>
      </c>
      <c r="D206" s="141" t="s">
        <v>165</v>
      </c>
      <c r="E206" s="142" t="s">
        <v>823</v>
      </c>
      <c r="F206" s="224" t="s">
        <v>824</v>
      </c>
      <c r="G206" s="224"/>
      <c r="H206" s="224"/>
      <c r="I206" s="224"/>
      <c r="J206" s="143" t="s">
        <v>417</v>
      </c>
      <c r="K206" s="144">
        <v>376.77</v>
      </c>
      <c r="L206" s="225">
        <v>0</v>
      </c>
      <c r="M206" s="225"/>
      <c r="N206" s="225">
        <f>ROUND(L206*K206,2)</f>
        <v>0</v>
      </c>
      <c r="O206" s="225"/>
      <c r="P206" s="225"/>
      <c r="Q206" s="225"/>
      <c r="R206" s="145"/>
      <c r="T206" s="146" t="s">
        <v>5</v>
      </c>
      <c r="U206" s="43" t="s">
        <v>37</v>
      </c>
      <c r="V206" s="147">
        <v>0.29899999999999999</v>
      </c>
      <c r="W206" s="147">
        <f>V206*K206</f>
        <v>112.65422999999998</v>
      </c>
      <c r="X206" s="147">
        <v>0</v>
      </c>
      <c r="Y206" s="147">
        <f>X206*K206</f>
        <v>0</v>
      </c>
      <c r="Z206" s="147">
        <v>0</v>
      </c>
      <c r="AA206" s="148">
        <f>Z206*K206</f>
        <v>0</v>
      </c>
      <c r="AR206" s="21" t="s">
        <v>163</v>
      </c>
      <c r="AT206" s="21" t="s">
        <v>165</v>
      </c>
      <c r="AU206" s="21" t="s">
        <v>130</v>
      </c>
      <c r="AY206" s="21" t="s">
        <v>164</v>
      </c>
      <c r="BE206" s="149">
        <f>IF(U206="základní",N206,0)</f>
        <v>0</v>
      </c>
      <c r="BF206" s="149">
        <f>IF(U206="snížená",N206,0)</f>
        <v>0</v>
      </c>
      <c r="BG206" s="149">
        <f>IF(U206="zákl. přenesená",N206,0)</f>
        <v>0</v>
      </c>
      <c r="BH206" s="149">
        <f>IF(U206="sníž. přenesená",N206,0)</f>
        <v>0</v>
      </c>
      <c r="BI206" s="149">
        <f>IF(U206="nulová",N206,0)</f>
        <v>0</v>
      </c>
      <c r="BJ206" s="21" t="s">
        <v>80</v>
      </c>
      <c r="BK206" s="149">
        <f>ROUND(L206*K206,2)</f>
        <v>0</v>
      </c>
      <c r="BL206" s="21" t="s">
        <v>163</v>
      </c>
      <c r="BM206" s="21" t="s">
        <v>1353</v>
      </c>
    </row>
    <row r="207" spans="2:65" s="10" customFormat="1" ht="16.5" customHeight="1">
      <c r="B207" s="154"/>
      <c r="C207" s="155"/>
      <c r="D207" s="155"/>
      <c r="E207" s="156" t="s">
        <v>5</v>
      </c>
      <c r="F207" s="257" t="s">
        <v>1354</v>
      </c>
      <c r="G207" s="258"/>
      <c r="H207" s="258"/>
      <c r="I207" s="258"/>
      <c r="J207" s="155"/>
      <c r="K207" s="157">
        <v>506.00799999999998</v>
      </c>
      <c r="L207" s="155"/>
      <c r="M207" s="155"/>
      <c r="N207" s="155"/>
      <c r="O207" s="155"/>
      <c r="P207" s="155"/>
      <c r="Q207" s="155"/>
      <c r="R207" s="158"/>
      <c r="T207" s="159"/>
      <c r="U207" s="155"/>
      <c r="V207" s="155"/>
      <c r="W207" s="155"/>
      <c r="X207" s="155"/>
      <c r="Y207" s="155"/>
      <c r="Z207" s="155"/>
      <c r="AA207" s="160"/>
      <c r="AT207" s="161" t="s">
        <v>371</v>
      </c>
      <c r="AU207" s="161" t="s">
        <v>130</v>
      </c>
      <c r="AV207" s="10" t="s">
        <v>130</v>
      </c>
      <c r="AW207" s="10" t="s">
        <v>30</v>
      </c>
      <c r="AX207" s="10" t="s">
        <v>72</v>
      </c>
      <c r="AY207" s="161" t="s">
        <v>164</v>
      </c>
    </row>
    <row r="208" spans="2:65" s="10" customFormat="1" ht="38.25" customHeight="1">
      <c r="B208" s="154"/>
      <c r="C208" s="155"/>
      <c r="D208" s="155"/>
      <c r="E208" s="156" t="s">
        <v>5</v>
      </c>
      <c r="F208" s="253" t="s">
        <v>1355</v>
      </c>
      <c r="G208" s="254"/>
      <c r="H208" s="254"/>
      <c r="I208" s="254"/>
      <c r="J208" s="155"/>
      <c r="K208" s="157">
        <v>-129.238</v>
      </c>
      <c r="L208" s="155"/>
      <c r="M208" s="155"/>
      <c r="N208" s="155"/>
      <c r="O208" s="155"/>
      <c r="P208" s="155"/>
      <c r="Q208" s="155"/>
      <c r="R208" s="158"/>
      <c r="T208" s="159"/>
      <c r="U208" s="155"/>
      <c r="V208" s="155"/>
      <c r="W208" s="155"/>
      <c r="X208" s="155"/>
      <c r="Y208" s="155"/>
      <c r="Z208" s="155"/>
      <c r="AA208" s="160"/>
      <c r="AT208" s="161" t="s">
        <v>371</v>
      </c>
      <c r="AU208" s="161" t="s">
        <v>130</v>
      </c>
      <c r="AV208" s="10" t="s">
        <v>130</v>
      </c>
      <c r="AW208" s="10" t="s">
        <v>30</v>
      </c>
      <c r="AX208" s="10" t="s">
        <v>72</v>
      </c>
      <c r="AY208" s="161" t="s">
        <v>164</v>
      </c>
    </row>
    <row r="209" spans="2:65" s="11" customFormat="1" ht="16.5" customHeight="1">
      <c r="B209" s="162"/>
      <c r="C209" s="163"/>
      <c r="D209" s="163"/>
      <c r="E209" s="164" t="s">
        <v>5</v>
      </c>
      <c r="F209" s="255" t="s">
        <v>375</v>
      </c>
      <c r="G209" s="256"/>
      <c r="H209" s="256"/>
      <c r="I209" s="256"/>
      <c r="J209" s="163"/>
      <c r="K209" s="165">
        <v>376.77</v>
      </c>
      <c r="L209" s="163"/>
      <c r="M209" s="163"/>
      <c r="N209" s="163"/>
      <c r="O209" s="163"/>
      <c r="P209" s="163"/>
      <c r="Q209" s="163"/>
      <c r="R209" s="166"/>
      <c r="T209" s="167"/>
      <c r="U209" s="163"/>
      <c r="V209" s="163"/>
      <c r="W209" s="163"/>
      <c r="X209" s="163"/>
      <c r="Y209" s="163"/>
      <c r="Z209" s="163"/>
      <c r="AA209" s="168"/>
      <c r="AT209" s="169" t="s">
        <v>371</v>
      </c>
      <c r="AU209" s="169" t="s">
        <v>130</v>
      </c>
      <c r="AV209" s="11" t="s">
        <v>163</v>
      </c>
      <c r="AW209" s="11" t="s">
        <v>30</v>
      </c>
      <c r="AX209" s="11" t="s">
        <v>80</v>
      </c>
      <c r="AY209" s="169" t="s">
        <v>164</v>
      </c>
    </row>
    <row r="210" spans="2:65" s="1" customFormat="1" ht="16.5" customHeight="1">
      <c r="B210" s="140"/>
      <c r="C210" s="170" t="s">
        <v>274</v>
      </c>
      <c r="D210" s="170" t="s">
        <v>508</v>
      </c>
      <c r="E210" s="171" t="s">
        <v>828</v>
      </c>
      <c r="F210" s="263" t="s">
        <v>829</v>
      </c>
      <c r="G210" s="263"/>
      <c r="H210" s="263"/>
      <c r="I210" s="263"/>
      <c r="J210" s="172" t="s">
        <v>511</v>
      </c>
      <c r="K210" s="173">
        <v>773.923</v>
      </c>
      <c r="L210" s="264">
        <v>0</v>
      </c>
      <c r="M210" s="264"/>
      <c r="N210" s="264">
        <f>ROUND(L210*K210,2)</f>
        <v>0</v>
      </c>
      <c r="O210" s="225"/>
      <c r="P210" s="225"/>
      <c r="Q210" s="225"/>
      <c r="R210" s="145"/>
      <c r="T210" s="146" t="s">
        <v>5</v>
      </c>
      <c r="U210" s="43" t="s">
        <v>37</v>
      </c>
      <c r="V210" s="147">
        <v>0</v>
      </c>
      <c r="W210" s="147">
        <f>V210*K210</f>
        <v>0</v>
      </c>
      <c r="X210" s="147">
        <v>0</v>
      </c>
      <c r="Y210" s="147">
        <f>X210*K210</f>
        <v>0</v>
      </c>
      <c r="Z210" s="147">
        <v>0</v>
      </c>
      <c r="AA210" s="148">
        <f>Z210*K210</f>
        <v>0</v>
      </c>
      <c r="AR210" s="21" t="s">
        <v>340</v>
      </c>
      <c r="AT210" s="21" t="s">
        <v>508</v>
      </c>
      <c r="AU210" s="21" t="s">
        <v>130</v>
      </c>
      <c r="AY210" s="21" t="s">
        <v>164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1" t="s">
        <v>80</v>
      </c>
      <c r="BK210" s="149">
        <f>ROUND(L210*K210,2)</f>
        <v>0</v>
      </c>
      <c r="BL210" s="21" t="s">
        <v>163</v>
      </c>
      <c r="BM210" s="21" t="s">
        <v>1356</v>
      </c>
    </row>
    <row r="211" spans="2:65" s="10" customFormat="1" ht="16.5" customHeight="1">
      <c r="B211" s="154"/>
      <c r="C211" s="155"/>
      <c r="D211" s="155"/>
      <c r="E211" s="156" t="s">
        <v>5</v>
      </c>
      <c r="F211" s="257" t="s">
        <v>1357</v>
      </c>
      <c r="G211" s="258"/>
      <c r="H211" s="258"/>
      <c r="I211" s="258"/>
      <c r="J211" s="155"/>
      <c r="K211" s="157">
        <v>773.923</v>
      </c>
      <c r="L211" s="155"/>
      <c r="M211" s="155"/>
      <c r="N211" s="155"/>
      <c r="O211" s="155"/>
      <c r="P211" s="155"/>
      <c r="Q211" s="155"/>
      <c r="R211" s="158"/>
      <c r="T211" s="159"/>
      <c r="U211" s="155"/>
      <c r="V211" s="155"/>
      <c r="W211" s="155"/>
      <c r="X211" s="155"/>
      <c r="Y211" s="155"/>
      <c r="Z211" s="155"/>
      <c r="AA211" s="160"/>
      <c r="AT211" s="161" t="s">
        <v>371</v>
      </c>
      <c r="AU211" s="161" t="s">
        <v>130</v>
      </c>
      <c r="AV211" s="10" t="s">
        <v>130</v>
      </c>
      <c r="AW211" s="10" t="s">
        <v>30</v>
      </c>
      <c r="AX211" s="10" t="s">
        <v>72</v>
      </c>
      <c r="AY211" s="161" t="s">
        <v>164</v>
      </c>
    </row>
    <row r="212" spans="2:65" s="11" customFormat="1" ht="16.5" customHeight="1">
      <c r="B212" s="162"/>
      <c r="C212" s="163"/>
      <c r="D212" s="163"/>
      <c r="E212" s="164" t="s">
        <v>5</v>
      </c>
      <c r="F212" s="255" t="s">
        <v>375</v>
      </c>
      <c r="G212" s="256"/>
      <c r="H212" s="256"/>
      <c r="I212" s="256"/>
      <c r="J212" s="163"/>
      <c r="K212" s="165">
        <v>773.923</v>
      </c>
      <c r="L212" s="163"/>
      <c r="M212" s="163"/>
      <c r="N212" s="163"/>
      <c r="O212" s="163"/>
      <c r="P212" s="163"/>
      <c r="Q212" s="163"/>
      <c r="R212" s="166"/>
      <c r="T212" s="167"/>
      <c r="U212" s="163"/>
      <c r="V212" s="163"/>
      <c r="W212" s="163"/>
      <c r="X212" s="163"/>
      <c r="Y212" s="163"/>
      <c r="Z212" s="163"/>
      <c r="AA212" s="168"/>
      <c r="AT212" s="169" t="s">
        <v>371</v>
      </c>
      <c r="AU212" s="169" t="s">
        <v>130</v>
      </c>
      <c r="AV212" s="11" t="s">
        <v>163</v>
      </c>
      <c r="AW212" s="11" t="s">
        <v>30</v>
      </c>
      <c r="AX212" s="11" t="s">
        <v>80</v>
      </c>
      <c r="AY212" s="169" t="s">
        <v>164</v>
      </c>
    </row>
    <row r="213" spans="2:65" s="1" customFormat="1" ht="25.5" customHeight="1">
      <c r="B213" s="140"/>
      <c r="C213" s="141" t="s">
        <v>278</v>
      </c>
      <c r="D213" s="141" t="s">
        <v>165</v>
      </c>
      <c r="E213" s="142" t="s">
        <v>1358</v>
      </c>
      <c r="F213" s="224" t="s">
        <v>1359</v>
      </c>
      <c r="G213" s="224"/>
      <c r="H213" s="224"/>
      <c r="I213" s="224"/>
      <c r="J213" s="143" t="s">
        <v>417</v>
      </c>
      <c r="K213" s="144">
        <v>106.81</v>
      </c>
      <c r="L213" s="225">
        <v>0</v>
      </c>
      <c r="M213" s="225"/>
      <c r="N213" s="225">
        <f>ROUND(L213*K213,2)</f>
        <v>0</v>
      </c>
      <c r="O213" s="225"/>
      <c r="P213" s="225"/>
      <c r="Q213" s="225"/>
      <c r="R213" s="145"/>
      <c r="T213" s="146" t="s">
        <v>5</v>
      </c>
      <c r="U213" s="43" t="s">
        <v>37</v>
      </c>
      <c r="V213" s="147">
        <v>0.28599999999999998</v>
      </c>
      <c r="W213" s="147">
        <f>V213*K213</f>
        <v>30.547659999999997</v>
      </c>
      <c r="X213" s="147">
        <v>0</v>
      </c>
      <c r="Y213" s="147">
        <f>X213*K213</f>
        <v>0</v>
      </c>
      <c r="Z213" s="147">
        <v>0</v>
      </c>
      <c r="AA213" s="148">
        <f>Z213*K213</f>
        <v>0</v>
      </c>
      <c r="AR213" s="21" t="s">
        <v>163</v>
      </c>
      <c r="AT213" s="21" t="s">
        <v>165</v>
      </c>
      <c r="AU213" s="21" t="s">
        <v>130</v>
      </c>
      <c r="AY213" s="21" t="s">
        <v>164</v>
      </c>
      <c r="BE213" s="149">
        <f>IF(U213="základní",N213,0)</f>
        <v>0</v>
      </c>
      <c r="BF213" s="149">
        <f>IF(U213="snížená",N213,0)</f>
        <v>0</v>
      </c>
      <c r="BG213" s="149">
        <f>IF(U213="zákl. přenesená",N213,0)</f>
        <v>0</v>
      </c>
      <c r="BH213" s="149">
        <f>IF(U213="sníž. přenesená",N213,0)</f>
        <v>0</v>
      </c>
      <c r="BI213" s="149">
        <f>IF(U213="nulová",N213,0)</f>
        <v>0</v>
      </c>
      <c r="BJ213" s="21" t="s">
        <v>80</v>
      </c>
      <c r="BK213" s="149">
        <f>ROUND(L213*K213,2)</f>
        <v>0</v>
      </c>
      <c r="BL213" s="21" t="s">
        <v>163</v>
      </c>
      <c r="BM213" s="21" t="s">
        <v>1360</v>
      </c>
    </row>
    <row r="214" spans="2:65" s="12" customFormat="1" ht="16.5" customHeight="1">
      <c r="B214" s="174"/>
      <c r="C214" s="175"/>
      <c r="D214" s="175"/>
      <c r="E214" s="176" t="s">
        <v>5</v>
      </c>
      <c r="F214" s="259" t="s">
        <v>1312</v>
      </c>
      <c r="G214" s="260"/>
      <c r="H214" s="260"/>
      <c r="I214" s="260"/>
      <c r="J214" s="175"/>
      <c r="K214" s="176" t="s">
        <v>5</v>
      </c>
      <c r="L214" s="175"/>
      <c r="M214" s="175"/>
      <c r="N214" s="175"/>
      <c r="O214" s="175"/>
      <c r="P214" s="175"/>
      <c r="Q214" s="175"/>
      <c r="R214" s="177"/>
      <c r="T214" s="178"/>
      <c r="U214" s="175"/>
      <c r="V214" s="175"/>
      <c r="W214" s="175"/>
      <c r="X214" s="175"/>
      <c r="Y214" s="175"/>
      <c r="Z214" s="175"/>
      <c r="AA214" s="179"/>
      <c r="AT214" s="180" t="s">
        <v>371</v>
      </c>
      <c r="AU214" s="180" t="s">
        <v>130</v>
      </c>
      <c r="AV214" s="12" t="s">
        <v>80</v>
      </c>
      <c r="AW214" s="12" t="s">
        <v>30</v>
      </c>
      <c r="AX214" s="12" t="s">
        <v>72</v>
      </c>
      <c r="AY214" s="180" t="s">
        <v>164</v>
      </c>
    </row>
    <row r="215" spans="2:65" s="10" customFormat="1" ht="38.25" customHeight="1">
      <c r="B215" s="154"/>
      <c r="C215" s="155"/>
      <c r="D215" s="155"/>
      <c r="E215" s="156" t="s">
        <v>5</v>
      </c>
      <c r="F215" s="253" t="s">
        <v>1361</v>
      </c>
      <c r="G215" s="254"/>
      <c r="H215" s="254"/>
      <c r="I215" s="254"/>
      <c r="J215" s="155"/>
      <c r="K215" s="157">
        <v>106.81</v>
      </c>
      <c r="L215" s="155"/>
      <c r="M215" s="155"/>
      <c r="N215" s="155"/>
      <c r="O215" s="155"/>
      <c r="P215" s="155"/>
      <c r="Q215" s="155"/>
      <c r="R215" s="158"/>
      <c r="T215" s="159"/>
      <c r="U215" s="155"/>
      <c r="V215" s="155"/>
      <c r="W215" s="155"/>
      <c r="X215" s="155"/>
      <c r="Y215" s="155"/>
      <c r="Z215" s="155"/>
      <c r="AA215" s="160"/>
      <c r="AT215" s="161" t="s">
        <v>371</v>
      </c>
      <c r="AU215" s="161" t="s">
        <v>130</v>
      </c>
      <c r="AV215" s="10" t="s">
        <v>130</v>
      </c>
      <c r="AW215" s="10" t="s">
        <v>30</v>
      </c>
      <c r="AX215" s="10" t="s">
        <v>72</v>
      </c>
      <c r="AY215" s="161" t="s">
        <v>164</v>
      </c>
    </row>
    <row r="216" spans="2:65" s="11" customFormat="1" ht="16.5" customHeight="1">
      <c r="B216" s="162"/>
      <c r="C216" s="163"/>
      <c r="D216" s="163"/>
      <c r="E216" s="164" t="s">
        <v>5</v>
      </c>
      <c r="F216" s="255" t="s">
        <v>375</v>
      </c>
      <c r="G216" s="256"/>
      <c r="H216" s="256"/>
      <c r="I216" s="256"/>
      <c r="J216" s="163"/>
      <c r="K216" s="165">
        <v>106.81</v>
      </c>
      <c r="L216" s="163"/>
      <c r="M216" s="163"/>
      <c r="N216" s="163"/>
      <c r="O216" s="163"/>
      <c r="P216" s="163"/>
      <c r="Q216" s="163"/>
      <c r="R216" s="166"/>
      <c r="T216" s="167"/>
      <c r="U216" s="163"/>
      <c r="V216" s="163"/>
      <c r="W216" s="163"/>
      <c r="X216" s="163"/>
      <c r="Y216" s="163"/>
      <c r="Z216" s="163"/>
      <c r="AA216" s="168"/>
      <c r="AT216" s="169" t="s">
        <v>371</v>
      </c>
      <c r="AU216" s="169" t="s">
        <v>130</v>
      </c>
      <c r="AV216" s="11" t="s">
        <v>163</v>
      </c>
      <c r="AW216" s="11" t="s">
        <v>30</v>
      </c>
      <c r="AX216" s="11" t="s">
        <v>80</v>
      </c>
      <c r="AY216" s="169" t="s">
        <v>164</v>
      </c>
    </row>
    <row r="217" spans="2:65" s="1" customFormat="1" ht="16.5" customHeight="1">
      <c r="B217" s="140"/>
      <c r="C217" s="170" t="s">
        <v>282</v>
      </c>
      <c r="D217" s="170" t="s">
        <v>508</v>
      </c>
      <c r="E217" s="171" t="s">
        <v>828</v>
      </c>
      <c r="F217" s="263" t="s">
        <v>829</v>
      </c>
      <c r="G217" s="263"/>
      <c r="H217" s="263"/>
      <c r="I217" s="263"/>
      <c r="J217" s="172" t="s">
        <v>511</v>
      </c>
      <c r="K217" s="173">
        <v>219.4</v>
      </c>
      <c r="L217" s="264">
        <v>0</v>
      </c>
      <c r="M217" s="264"/>
      <c r="N217" s="264">
        <f>ROUND(L217*K217,2)</f>
        <v>0</v>
      </c>
      <c r="O217" s="225"/>
      <c r="P217" s="225"/>
      <c r="Q217" s="225"/>
      <c r="R217" s="145"/>
      <c r="T217" s="146" t="s">
        <v>5</v>
      </c>
      <c r="U217" s="43" t="s">
        <v>37</v>
      </c>
      <c r="V217" s="147">
        <v>0</v>
      </c>
      <c r="W217" s="147">
        <f>V217*K217</f>
        <v>0</v>
      </c>
      <c r="X217" s="147">
        <v>0</v>
      </c>
      <c r="Y217" s="147">
        <f>X217*K217</f>
        <v>0</v>
      </c>
      <c r="Z217" s="147">
        <v>0</v>
      </c>
      <c r="AA217" s="148">
        <f>Z217*K217</f>
        <v>0</v>
      </c>
      <c r="AR217" s="21" t="s">
        <v>340</v>
      </c>
      <c r="AT217" s="21" t="s">
        <v>508</v>
      </c>
      <c r="AU217" s="21" t="s">
        <v>130</v>
      </c>
      <c r="AY217" s="21" t="s">
        <v>164</v>
      </c>
      <c r="BE217" s="149">
        <f>IF(U217="základní",N217,0)</f>
        <v>0</v>
      </c>
      <c r="BF217" s="149">
        <f>IF(U217="snížená",N217,0)</f>
        <v>0</v>
      </c>
      <c r="BG217" s="149">
        <f>IF(U217="zákl. přenesená",N217,0)</f>
        <v>0</v>
      </c>
      <c r="BH217" s="149">
        <f>IF(U217="sníž. přenesená",N217,0)</f>
        <v>0</v>
      </c>
      <c r="BI217" s="149">
        <f>IF(U217="nulová",N217,0)</f>
        <v>0</v>
      </c>
      <c r="BJ217" s="21" t="s">
        <v>80</v>
      </c>
      <c r="BK217" s="149">
        <f>ROUND(L217*K217,2)</f>
        <v>0</v>
      </c>
      <c r="BL217" s="21" t="s">
        <v>163</v>
      </c>
      <c r="BM217" s="21" t="s">
        <v>1362</v>
      </c>
    </row>
    <row r="218" spans="2:65" s="10" customFormat="1" ht="16.5" customHeight="1">
      <c r="B218" s="154"/>
      <c r="C218" s="155"/>
      <c r="D218" s="155"/>
      <c r="E218" s="156" t="s">
        <v>5</v>
      </c>
      <c r="F218" s="257" t="s">
        <v>1363</v>
      </c>
      <c r="G218" s="258"/>
      <c r="H218" s="258"/>
      <c r="I218" s="258"/>
      <c r="J218" s="155"/>
      <c r="K218" s="157">
        <v>219.4</v>
      </c>
      <c r="L218" s="155"/>
      <c r="M218" s="155"/>
      <c r="N218" s="155"/>
      <c r="O218" s="155"/>
      <c r="P218" s="155"/>
      <c r="Q218" s="155"/>
      <c r="R218" s="158"/>
      <c r="T218" s="159"/>
      <c r="U218" s="155"/>
      <c r="V218" s="155"/>
      <c r="W218" s="155"/>
      <c r="X218" s="155"/>
      <c r="Y218" s="155"/>
      <c r="Z218" s="155"/>
      <c r="AA218" s="160"/>
      <c r="AT218" s="161" t="s">
        <v>371</v>
      </c>
      <c r="AU218" s="161" t="s">
        <v>130</v>
      </c>
      <c r="AV218" s="10" t="s">
        <v>130</v>
      </c>
      <c r="AW218" s="10" t="s">
        <v>30</v>
      </c>
      <c r="AX218" s="10" t="s">
        <v>72</v>
      </c>
      <c r="AY218" s="161" t="s">
        <v>164</v>
      </c>
    </row>
    <row r="219" spans="2:65" s="11" customFormat="1" ht="16.5" customHeight="1">
      <c r="B219" s="162"/>
      <c r="C219" s="163"/>
      <c r="D219" s="163"/>
      <c r="E219" s="164" t="s">
        <v>5</v>
      </c>
      <c r="F219" s="255" t="s">
        <v>375</v>
      </c>
      <c r="G219" s="256"/>
      <c r="H219" s="256"/>
      <c r="I219" s="256"/>
      <c r="J219" s="163"/>
      <c r="K219" s="165">
        <v>219.4</v>
      </c>
      <c r="L219" s="163"/>
      <c r="M219" s="163"/>
      <c r="N219" s="163"/>
      <c r="O219" s="163"/>
      <c r="P219" s="163"/>
      <c r="Q219" s="163"/>
      <c r="R219" s="166"/>
      <c r="T219" s="167"/>
      <c r="U219" s="163"/>
      <c r="V219" s="163"/>
      <c r="W219" s="163"/>
      <c r="X219" s="163"/>
      <c r="Y219" s="163"/>
      <c r="Z219" s="163"/>
      <c r="AA219" s="168"/>
      <c r="AT219" s="169" t="s">
        <v>371</v>
      </c>
      <c r="AU219" s="169" t="s">
        <v>130</v>
      </c>
      <c r="AV219" s="11" t="s">
        <v>163</v>
      </c>
      <c r="AW219" s="11" t="s">
        <v>30</v>
      </c>
      <c r="AX219" s="11" t="s">
        <v>80</v>
      </c>
      <c r="AY219" s="169" t="s">
        <v>164</v>
      </c>
    </row>
    <row r="220" spans="2:65" s="1" customFormat="1" ht="25.5" customHeight="1">
      <c r="B220" s="140"/>
      <c r="C220" s="141" t="s">
        <v>286</v>
      </c>
      <c r="D220" s="141" t="s">
        <v>165</v>
      </c>
      <c r="E220" s="142" t="s">
        <v>454</v>
      </c>
      <c r="F220" s="224" t="s">
        <v>455</v>
      </c>
      <c r="G220" s="224"/>
      <c r="H220" s="224"/>
      <c r="I220" s="224"/>
      <c r="J220" s="143" t="s">
        <v>368</v>
      </c>
      <c r="K220" s="144">
        <v>251.28</v>
      </c>
      <c r="L220" s="225">
        <v>0</v>
      </c>
      <c r="M220" s="225"/>
      <c r="N220" s="225">
        <f>ROUND(L220*K220,2)</f>
        <v>0</v>
      </c>
      <c r="O220" s="225"/>
      <c r="P220" s="225"/>
      <c r="Q220" s="225"/>
      <c r="R220" s="145"/>
      <c r="T220" s="146" t="s">
        <v>5</v>
      </c>
      <c r="U220" s="43" t="s">
        <v>37</v>
      </c>
      <c r="V220" s="147">
        <v>1.7999999999999999E-2</v>
      </c>
      <c r="W220" s="147">
        <f>V220*K220</f>
        <v>4.5230399999999999</v>
      </c>
      <c r="X220" s="147">
        <v>0</v>
      </c>
      <c r="Y220" s="147">
        <f>X220*K220</f>
        <v>0</v>
      </c>
      <c r="Z220" s="147">
        <v>0</v>
      </c>
      <c r="AA220" s="148">
        <f>Z220*K220</f>
        <v>0</v>
      </c>
      <c r="AR220" s="21" t="s">
        <v>163</v>
      </c>
      <c r="AT220" s="21" t="s">
        <v>165</v>
      </c>
      <c r="AU220" s="21" t="s">
        <v>130</v>
      </c>
      <c r="AY220" s="21" t="s">
        <v>164</v>
      </c>
      <c r="BE220" s="149">
        <f>IF(U220="základní",N220,0)</f>
        <v>0</v>
      </c>
      <c r="BF220" s="149">
        <f>IF(U220="snížená",N220,0)</f>
        <v>0</v>
      </c>
      <c r="BG220" s="149">
        <f>IF(U220="zákl. přenesená",N220,0)</f>
        <v>0</v>
      </c>
      <c r="BH220" s="149">
        <f>IF(U220="sníž. přenesená",N220,0)</f>
        <v>0</v>
      </c>
      <c r="BI220" s="149">
        <f>IF(U220="nulová",N220,0)</f>
        <v>0</v>
      </c>
      <c r="BJ220" s="21" t="s">
        <v>80</v>
      </c>
      <c r="BK220" s="149">
        <f>ROUND(L220*K220,2)</f>
        <v>0</v>
      </c>
      <c r="BL220" s="21" t="s">
        <v>163</v>
      </c>
      <c r="BM220" s="21" t="s">
        <v>1364</v>
      </c>
    </row>
    <row r="221" spans="2:65" s="10" customFormat="1" ht="16.5" customHeight="1">
      <c r="B221" s="154"/>
      <c r="C221" s="155"/>
      <c r="D221" s="155"/>
      <c r="E221" s="156" t="s">
        <v>5</v>
      </c>
      <c r="F221" s="257" t="s">
        <v>1365</v>
      </c>
      <c r="G221" s="258"/>
      <c r="H221" s="258"/>
      <c r="I221" s="258"/>
      <c r="J221" s="155"/>
      <c r="K221" s="157">
        <v>251.28</v>
      </c>
      <c r="L221" s="155"/>
      <c r="M221" s="155"/>
      <c r="N221" s="155"/>
      <c r="O221" s="155"/>
      <c r="P221" s="155"/>
      <c r="Q221" s="155"/>
      <c r="R221" s="158"/>
      <c r="T221" s="159"/>
      <c r="U221" s="155"/>
      <c r="V221" s="155"/>
      <c r="W221" s="155"/>
      <c r="X221" s="155"/>
      <c r="Y221" s="155"/>
      <c r="Z221" s="155"/>
      <c r="AA221" s="160"/>
      <c r="AT221" s="161" t="s">
        <v>371</v>
      </c>
      <c r="AU221" s="161" t="s">
        <v>130</v>
      </c>
      <c r="AV221" s="10" t="s">
        <v>130</v>
      </c>
      <c r="AW221" s="10" t="s">
        <v>30</v>
      </c>
      <c r="AX221" s="10" t="s">
        <v>72</v>
      </c>
      <c r="AY221" s="161" t="s">
        <v>164</v>
      </c>
    </row>
    <row r="222" spans="2:65" s="11" customFormat="1" ht="16.5" customHeight="1">
      <c r="B222" s="162"/>
      <c r="C222" s="163"/>
      <c r="D222" s="163"/>
      <c r="E222" s="164" t="s">
        <v>5</v>
      </c>
      <c r="F222" s="255" t="s">
        <v>375</v>
      </c>
      <c r="G222" s="256"/>
      <c r="H222" s="256"/>
      <c r="I222" s="256"/>
      <c r="J222" s="163"/>
      <c r="K222" s="165">
        <v>251.28</v>
      </c>
      <c r="L222" s="163"/>
      <c r="M222" s="163"/>
      <c r="N222" s="163"/>
      <c r="O222" s="163"/>
      <c r="P222" s="163"/>
      <c r="Q222" s="163"/>
      <c r="R222" s="166"/>
      <c r="T222" s="167"/>
      <c r="U222" s="163"/>
      <c r="V222" s="163"/>
      <c r="W222" s="163"/>
      <c r="X222" s="163"/>
      <c r="Y222" s="163"/>
      <c r="Z222" s="163"/>
      <c r="AA222" s="168"/>
      <c r="AT222" s="169" t="s">
        <v>371</v>
      </c>
      <c r="AU222" s="169" t="s">
        <v>130</v>
      </c>
      <c r="AV222" s="11" t="s">
        <v>163</v>
      </c>
      <c r="AW222" s="11" t="s">
        <v>30</v>
      </c>
      <c r="AX222" s="11" t="s">
        <v>80</v>
      </c>
      <c r="AY222" s="169" t="s">
        <v>164</v>
      </c>
    </row>
    <row r="223" spans="2:65" s="9" customFormat="1" ht="29.85" customHeight="1">
      <c r="B223" s="129"/>
      <c r="C223" s="130"/>
      <c r="D223" s="139" t="s">
        <v>761</v>
      </c>
      <c r="E223" s="139"/>
      <c r="F223" s="139"/>
      <c r="G223" s="139"/>
      <c r="H223" s="139"/>
      <c r="I223" s="139"/>
      <c r="J223" s="139"/>
      <c r="K223" s="139"/>
      <c r="L223" s="139"/>
      <c r="M223" s="139"/>
      <c r="N223" s="230">
        <f>BK223</f>
        <v>0</v>
      </c>
      <c r="O223" s="231"/>
      <c r="P223" s="231"/>
      <c r="Q223" s="231"/>
      <c r="R223" s="132"/>
      <c r="T223" s="133"/>
      <c r="U223" s="130"/>
      <c r="V223" s="130"/>
      <c r="W223" s="134">
        <f>SUM(W224:W226)</f>
        <v>35.511000000000003</v>
      </c>
      <c r="X223" s="130"/>
      <c r="Y223" s="134">
        <f>SUM(Y224:Y226)</f>
        <v>46.033470000000001</v>
      </c>
      <c r="Z223" s="130"/>
      <c r="AA223" s="135">
        <f>SUM(AA224:AA226)</f>
        <v>0</v>
      </c>
      <c r="AR223" s="136" t="s">
        <v>80</v>
      </c>
      <c r="AT223" s="137" t="s">
        <v>71</v>
      </c>
      <c r="AU223" s="137" t="s">
        <v>80</v>
      </c>
      <c r="AY223" s="136" t="s">
        <v>164</v>
      </c>
      <c r="BK223" s="138">
        <f>SUM(BK224:BK226)</f>
        <v>0</v>
      </c>
    </row>
    <row r="224" spans="2:65" s="1" customFormat="1" ht="38.25" customHeight="1">
      <c r="B224" s="140"/>
      <c r="C224" s="141" t="s">
        <v>290</v>
      </c>
      <c r="D224" s="141" t="s">
        <v>165</v>
      </c>
      <c r="E224" s="142" t="s">
        <v>834</v>
      </c>
      <c r="F224" s="224" t="s">
        <v>835</v>
      </c>
      <c r="G224" s="224"/>
      <c r="H224" s="224"/>
      <c r="I224" s="224"/>
      <c r="J224" s="143" t="s">
        <v>409</v>
      </c>
      <c r="K224" s="144">
        <v>186.9</v>
      </c>
      <c r="L224" s="225">
        <v>0</v>
      </c>
      <c r="M224" s="225"/>
      <c r="N224" s="225">
        <f>ROUND(L224*K224,2)</f>
        <v>0</v>
      </c>
      <c r="O224" s="225"/>
      <c r="P224" s="225"/>
      <c r="Q224" s="225"/>
      <c r="R224" s="145"/>
      <c r="T224" s="146" t="s">
        <v>5</v>
      </c>
      <c r="U224" s="43" t="s">
        <v>37</v>
      </c>
      <c r="V224" s="147">
        <v>0.19</v>
      </c>
      <c r="W224" s="147">
        <f>V224*K224</f>
        <v>35.511000000000003</v>
      </c>
      <c r="X224" s="147">
        <v>0.24629999999999999</v>
      </c>
      <c r="Y224" s="147">
        <f>X224*K224</f>
        <v>46.033470000000001</v>
      </c>
      <c r="Z224" s="147">
        <v>0</v>
      </c>
      <c r="AA224" s="148">
        <f>Z224*K224</f>
        <v>0</v>
      </c>
      <c r="AR224" s="21" t="s">
        <v>163</v>
      </c>
      <c r="AT224" s="21" t="s">
        <v>165</v>
      </c>
      <c r="AU224" s="21" t="s">
        <v>130</v>
      </c>
      <c r="AY224" s="21" t="s">
        <v>164</v>
      </c>
      <c r="BE224" s="149">
        <f>IF(U224="základní",N224,0)</f>
        <v>0</v>
      </c>
      <c r="BF224" s="149">
        <f>IF(U224="snížená",N224,0)</f>
        <v>0</v>
      </c>
      <c r="BG224" s="149">
        <f>IF(U224="zákl. přenesená",N224,0)</f>
        <v>0</v>
      </c>
      <c r="BH224" s="149">
        <f>IF(U224="sníž. přenesená",N224,0)</f>
        <v>0</v>
      </c>
      <c r="BI224" s="149">
        <f>IF(U224="nulová",N224,0)</f>
        <v>0</v>
      </c>
      <c r="BJ224" s="21" t="s">
        <v>80</v>
      </c>
      <c r="BK224" s="149">
        <f>ROUND(L224*K224,2)</f>
        <v>0</v>
      </c>
      <c r="BL224" s="21" t="s">
        <v>163</v>
      </c>
      <c r="BM224" s="21" t="s">
        <v>1366</v>
      </c>
    </row>
    <row r="225" spans="2:65" s="10" customFormat="1" ht="16.5" customHeight="1">
      <c r="B225" s="154"/>
      <c r="C225" s="155"/>
      <c r="D225" s="155"/>
      <c r="E225" s="156" t="s">
        <v>5</v>
      </c>
      <c r="F225" s="257" t="s">
        <v>1367</v>
      </c>
      <c r="G225" s="258"/>
      <c r="H225" s="258"/>
      <c r="I225" s="258"/>
      <c r="J225" s="155"/>
      <c r="K225" s="157">
        <v>186.9</v>
      </c>
      <c r="L225" s="155"/>
      <c r="M225" s="155"/>
      <c r="N225" s="155"/>
      <c r="O225" s="155"/>
      <c r="P225" s="155"/>
      <c r="Q225" s="155"/>
      <c r="R225" s="158"/>
      <c r="T225" s="159"/>
      <c r="U225" s="155"/>
      <c r="V225" s="155"/>
      <c r="W225" s="155"/>
      <c r="X225" s="155"/>
      <c r="Y225" s="155"/>
      <c r="Z225" s="155"/>
      <c r="AA225" s="160"/>
      <c r="AT225" s="161" t="s">
        <v>371</v>
      </c>
      <c r="AU225" s="161" t="s">
        <v>130</v>
      </c>
      <c r="AV225" s="10" t="s">
        <v>130</v>
      </c>
      <c r="AW225" s="10" t="s">
        <v>30</v>
      </c>
      <c r="AX225" s="10" t="s">
        <v>72</v>
      </c>
      <c r="AY225" s="161" t="s">
        <v>164</v>
      </c>
    </row>
    <row r="226" spans="2:65" s="11" customFormat="1" ht="16.5" customHeight="1">
      <c r="B226" s="162"/>
      <c r="C226" s="163"/>
      <c r="D226" s="163"/>
      <c r="E226" s="164" t="s">
        <v>5</v>
      </c>
      <c r="F226" s="255" t="s">
        <v>375</v>
      </c>
      <c r="G226" s="256"/>
      <c r="H226" s="256"/>
      <c r="I226" s="256"/>
      <c r="J226" s="163"/>
      <c r="K226" s="165">
        <v>186.9</v>
      </c>
      <c r="L226" s="163"/>
      <c r="M226" s="163"/>
      <c r="N226" s="163"/>
      <c r="O226" s="163"/>
      <c r="P226" s="163"/>
      <c r="Q226" s="163"/>
      <c r="R226" s="166"/>
      <c r="T226" s="167"/>
      <c r="U226" s="163"/>
      <c r="V226" s="163"/>
      <c r="W226" s="163"/>
      <c r="X226" s="163"/>
      <c r="Y226" s="163"/>
      <c r="Z226" s="163"/>
      <c r="AA226" s="168"/>
      <c r="AT226" s="169" t="s">
        <v>371</v>
      </c>
      <c r="AU226" s="169" t="s">
        <v>130</v>
      </c>
      <c r="AV226" s="11" t="s">
        <v>163</v>
      </c>
      <c r="AW226" s="11" t="s">
        <v>30</v>
      </c>
      <c r="AX226" s="11" t="s">
        <v>80</v>
      </c>
      <c r="AY226" s="169" t="s">
        <v>164</v>
      </c>
    </row>
    <row r="227" spans="2:65" s="9" customFormat="1" ht="29.85" customHeight="1">
      <c r="B227" s="129"/>
      <c r="C227" s="130"/>
      <c r="D227" s="139" t="s">
        <v>762</v>
      </c>
      <c r="E227" s="139"/>
      <c r="F227" s="139"/>
      <c r="G227" s="139"/>
      <c r="H227" s="139"/>
      <c r="I227" s="139"/>
      <c r="J227" s="139"/>
      <c r="K227" s="139"/>
      <c r="L227" s="139"/>
      <c r="M227" s="139"/>
      <c r="N227" s="230">
        <f>BK227</f>
        <v>0</v>
      </c>
      <c r="O227" s="231"/>
      <c r="P227" s="231"/>
      <c r="Q227" s="231"/>
      <c r="R227" s="132"/>
      <c r="T227" s="133"/>
      <c r="U227" s="130"/>
      <c r="V227" s="130"/>
      <c r="W227" s="134">
        <f>SUM(W228:W237)</f>
        <v>54.650843999999999</v>
      </c>
      <c r="X227" s="130"/>
      <c r="Y227" s="134">
        <f>SUM(Y228:Y237)</f>
        <v>19.095084000000003</v>
      </c>
      <c r="Z227" s="130"/>
      <c r="AA227" s="135">
        <f>SUM(AA228:AA237)</f>
        <v>0</v>
      </c>
      <c r="AR227" s="136" t="s">
        <v>80</v>
      </c>
      <c r="AT227" s="137" t="s">
        <v>71</v>
      </c>
      <c r="AU227" s="137" t="s">
        <v>80</v>
      </c>
      <c r="AY227" s="136" t="s">
        <v>164</v>
      </c>
      <c r="BK227" s="138">
        <f>SUM(BK228:BK237)</f>
        <v>0</v>
      </c>
    </row>
    <row r="228" spans="2:65" s="1" customFormat="1" ht="25.5" customHeight="1">
      <c r="B228" s="140"/>
      <c r="C228" s="141" t="s">
        <v>294</v>
      </c>
      <c r="D228" s="141" t="s">
        <v>165</v>
      </c>
      <c r="E228" s="142" t="s">
        <v>838</v>
      </c>
      <c r="F228" s="224" t="s">
        <v>839</v>
      </c>
      <c r="G228" s="224"/>
      <c r="H228" s="224"/>
      <c r="I228" s="224"/>
      <c r="J228" s="143" t="s">
        <v>417</v>
      </c>
      <c r="K228" s="144">
        <v>22.428000000000001</v>
      </c>
      <c r="L228" s="225">
        <v>0</v>
      </c>
      <c r="M228" s="225"/>
      <c r="N228" s="225">
        <f>ROUND(L228*K228,2)</f>
        <v>0</v>
      </c>
      <c r="O228" s="225"/>
      <c r="P228" s="225"/>
      <c r="Q228" s="225"/>
      <c r="R228" s="145"/>
      <c r="T228" s="146" t="s">
        <v>5</v>
      </c>
      <c r="U228" s="43" t="s">
        <v>37</v>
      </c>
      <c r="V228" s="147">
        <v>1.3169999999999999</v>
      </c>
      <c r="W228" s="147">
        <f>V228*K228</f>
        <v>29.537676000000001</v>
      </c>
      <c r="X228" s="147">
        <v>0</v>
      </c>
      <c r="Y228" s="147">
        <f>X228*K228</f>
        <v>0</v>
      </c>
      <c r="Z228" s="147">
        <v>0</v>
      </c>
      <c r="AA228" s="148">
        <f>Z228*K228</f>
        <v>0</v>
      </c>
      <c r="AR228" s="21" t="s">
        <v>163</v>
      </c>
      <c r="AT228" s="21" t="s">
        <v>165</v>
      </c>
      <c r="AU228" s="21" t="s">
        <v>130</v>
      </c>
      <c r="AY228" s="21" t="s">
        <v>164</v>
      </c>
      <c r="BE228" s="149">
        <f>IF(U228="základní",N228,0)</f>
        <v>0</v>
      </c>
      <c r="BF228" s="149">
        <f>IF(U228="snížená",N228,0)</f>
        <v>0</v>
      </c>
      <c r="BG228" s="149">
        <f>IF(U228="zákl. přenesená",N228,0)</f>
        <v>0</v>
      </c>
      <c r="BH228" s="149">
        <f>IF(U228="sníž. přenesená",N228,0)</f>
        <v>0</v>
      </c>
      <c r="BI228" s="149">
        <f>IF(U228="nulová",N228,0)</f>
        <v>0</v>
      </c>
      <c r="BJ228" s="21" t="s">
        <v>80</v>
      </c>
      <c r="BK228" s="149">
        <f>ROUND(L228*K228,2)</f>
        <v>0</v>
      </c>
      <c r="BL228" s="21" t="s">
        <v>163</v>
      </c>
      <c r="BM228" s="21" t="s">
        <v>1368</v>
      </c>
    </row>
    <row r="229" spans="2:65" s="12" customFormat="1" ht="16.5" customHeight="1">
      <c r="B229" s="174"/>
      <c r="C229" s="175"/>
      <c r="D229" s="175"/>
      <c r="E229" s="176" t="s">
        <v>5</v>
      </c>
      <c r="F229" s="259" t="s">
        <v>1312</v>
      </c>
      <c r="G229" s="260"/>
      <c r="H229" s="260"/>
      <c r="I229" s="260"/>
      <c r="J229" s="175"/>
      <c r="K229" s="176" t="s">
        <v>5</v>
      </c>
      <c r="L229" s="175"/>
      <c r="M229" s="175"/>
      <c r="N229" s="175"/>
      <c r="O229" s="175"/>
      <c r="P229" s="175"/>
      <c r="Q229" s="175"/>
      <c r="R229" s="177"/>
      <c r="T229" s="178"/>
      <c r="U229" s="175"/>
      <c r="V229" s="175"/>
      <c r="W229" s="175"/>
      <c r="X229" s="175"/>
      <c r="Y229" s="175"/>
      <c r="Z229" s="175"/>
      <c r="AA229" s="179"/>
      <c r="AT229" s="180" t="s">
        <v>371</v>
      </c>
      <c r="AU229" s="180" t="s">
        <v>130</v>
      </c>
      <c r="AV229" s="12" t="s">
        <v>80</v>
      </c>
      <c r="AW229" s="12" t="s">
        <v>30</v>
      </c>
      <c r="AX229" s="12" t="s">
        <v>72</v>
      </c>
      <c r="AY229" s="180" t="s">
        <v>164</v>
      </c>
    </row>
    <row r="230" spans="2:65" s="10" customFormat="1" ht="16.5" customHeight="1">
      <c r="B230" s="154"/>
      <c r="C230" s="155"/>
      <c r="D230" s="155"/>
      <c r="E230" s="156" t="s">
        <v>5</v>
      </c>
      <c r="F230" s="253" t="s">
        <v>1369</v>
      </c>
      <c r="G230" s="254"/>
      <c r="H230" s="254"/>
      <c r="I230" s="254"/>
      <c r="J230" s="155"/>
      <c r="K230" s="157">
        <v>22.428000000000001</v>
      </c>
      <c r="L230" s="155"/>
      <c r="M230" s="155"/>
      <c r="N230" s="155"/>
      <c r="O230" s="155"/>
      <c r="P230" s="155"/>
      <c r="Q230" s="155"/>
      <c r="R230" s="158"/>
      <c r="T230" s="159"/>
      <c r="U230" s="155"/>
      <c r="V230" s="155"/>
      <c r="W230" s="155"/>
      <c r="X230" s="155"/>
      <c r="Y230" s="155"/>
      <c r="Z230" s="155"/>
      <c r="AA230" s="160"/>
      <c r="AT230" s="161" t="s">
        <v>371</v>
      </c>
      <c r="AU230" s="161" t="s">
        <v>130</v>
      </c>
      <c r="AV230" s="10" t="s">
        <v>130</v>
      </c>
      <c r="AW230" s="10" t="s">
        <v>30</v>
      </c>
      <c r="AX230" s="10" t="s">
        <v>72</v>
      </c>
      <c r="AY230" s="161" t="s">
        <v>164</v>
      </c>
    </row>
    <row r="231" spans="2:65" s="11" customFormat="1" ht="16.5" customHeight="1">
      <c r="B231" s="162"/>
      <c r="C231" s="163"/>
      <c r="D231" s="163"/>
      <c r="E231" s="164" t="s">
        <v>5</v>
      </c>
      <c r="F231" s="255" t="s">
        <v>375</v>
      </c>
      <c r="G231" s="256"/>
      <c r="H231" s="256"/>
      <c r="I231" s="256"/>
      <c r="J231" s="163"/>
      <c r="K231" s="165">
        <v>22.428000000000001</v>
      </c>
      <c r="L231" s="163"/>
      <c r="M231" s="163"/>
      <c r="N231" s="163"/>
      <c r="O231" s="163"/>
      <c r="P231" s="163"/>
      <c r="Q231" s="163"/>
      <c r="R231" s="166"/>
      <c r="T231" s="167"/>
      <c r="U231" s="163"/>
      <c r="V231" s="163"/>
      <c r="W231" s="163"/>
      <c r="X231" s="163"/>
      <c r="Y231" s="163"/>
      <c r="Z231" s="163"/>
      <c r="AA231" s="168"/>
      <c r="AT231" s="169" t="s">
        <v>371</v>
      </c>
      <c r="AU231" s="169" t="s">
        <v>130</v>
      </c>
      <c r="AV231" s="11" t="s">
        <v>163</v>
      </c>
      <c r="AW231" s="11" t="s">
        <v>30</v>
      </c>
      <c r="AX231" s="11" t="s">
        <v>80</v>
      </c>
      <c r="AY231" s="169" t="s">
        <v>164</v>
      </c>
    </row>
    <row r="232" spans="2:65" s="1" customFormat="1" ht="25.5" customHeight="1">
      <c r="B232" s="140"/>
      <c r="C232" s="141" t="s">
        <v>298</v>
      </c>
      <c r="D232" s="141" t="s">
        <v>165</v>
      </c>
      <c r="E232" s="142" t="s">
        <v>1370</v>
      </c>
      <c r="F232" s="224" t="s">
        <v>1371</v>
      </c>
      <c r="G232" s="224"/>
      <c r="H232" s="224"/>
      <c r="I232" s="224"/>
      <c r="J232" s="143" t="s">
        <v>417</v>
      </c>
      <c r="K232" s="144">
        <v>8.4960000000000004</v>
      </c>
      <c r="L232" s="225">
        <v>0</v>
      </c>
      <c r="M232" s="225"/>
      <c r="N232" s="225">
        <f>ROUND(L232*K232,2)</f>
        <v>0</v>
      </c>
      <c r="O232" s="225"/>
      <c r="P232" s="225"/>
      <c r="Q232" s="225"/>
      <c r="R232" s="145"/>
      <c r="T232" s="146" t="s">
        <v>5</v>
      </c>
      <c r="U232" s="43" t="s">
        <v>37</v>
      </c>
      <c r="V232" s="147">
        <v>1.208</v>
      </c>
      <c r="W232" s="147">
        <f>V232*K232</f>
        <v>10.263168</v>
      </c>
      <c r="X232" s="147">
        <v>2.234</v>
      </c>
      <c r="Y232" s="147">
        <f>X232*K232</f>
        <v>18.980064000000002</v>
      </c>
      <c r="Z232" s="147">
        <v>0</v>
      </c>
      <c r="AA232" s="148">
        <f>Z232*K232</f>
        <v>0</v>
      </c>
      <c r="AR232" s="21" t="s">
        <v>163</v>
      </c>
      <c r="AT232" s="21" t="s">
        <v>165</v>
      </c>
      <c r="AU232" s="21" t="s">
        <v>130</v>
      </c>
      <c r="AY232" s="21" t="s">
        <v>164</v>
      </c>
      <c r="BE232" s="149">
        <f>IF(U232="základní",N232,0)</f>
        <v>0</v>
      </c>
      <c r="BF232" s="149">
        <f>IF(U232="snížená",N232,0)</f>
        <v>0</v>
      </c>
      <c r="BG232" s="149">
        <f>IF(U232="zákl. přenesená",N232,0)</f>
        <v>0</v>
      </c>
      <c r="BH232" s="149">
        <f>IF(U232="sníž. přenesená",N232,0)</f>
        <v>0</v>
      </c>
      <c r="BI232" s="149">
        <f>IF(U232="nulová",N232,0)</f>
        <v>0</v>
      </c>
      <c r="BJ232" s="21" t="s">
        <v>80</v>
      </c>
      <c r="BK232" s="149">
        <f>ROUND(L232*K232,2)</f>
        <v>0</v>
      </c>
      <c r="BL232" s="21" t="s">
        <v>163</v>
      </c>
      <c r="BM232" s="21" t="s">
        <v>1372</v>
      </c>
    </row>
    <row r="233" spans="2:65" s="10" customFormat="1" ht="38.25" customHeight="1">
      <c r="B233" s="154"/>
      <c r="C233" s="155"/>
      <c r="D233" s="155"/>
      <c r="E233" s="156" t="s">
        <v>5</v>
      </c>
      <c r="F233" s="257" t="s">
        <v>1373</v>
      </c>
      <c r="G233" s="258"/>
      <c r="H233" s="258"/>
      <c r="I233" s="258"/>
      <c r="J233" s="155"/>
      <c r="K233" s="157">
        <v>8.4960000000000004</v>
      </c>
      <c r="L233" s="155"/>
      <c r="M233" s="155"/>
      <c r="N233" s="155"/>
      <c r="O233" s="155"/>
      <c r="P233" s="155"/>
      <c r="Q233" s="155"/>
      <c r="R233" s="158"/>
      <c r="T233" s="159"/>
      <c r="U233" s="155"/>
      <c r="V233" s="155"/>
      <c r="W233" s="155"/>
      <c r="X233" s="155"/>
      <c r="Y233" s="155"/>
      <c r="Z233" s="155"/>
      <c r="AA233" s="160"/>
      <c r="AT233" s="161" t="s">
        <v>371</v>
      </c>
      <c r="AU233" s="161" t="s">
        <v>130</v>
      </c>
      <c r="AV233" s="10" t="s">
        <v>130</v>
      </c>
      <c r="AW233" s="10" t="s">
        <v>30</v>
      </c>
      <c r="AX233" s="10" t="s">
        <v>72</v>
      </c>
      <c r="AY233" s="161" t="s">
        <v>164</v>
      </c>
    </row>
    <row r="234" spans="2:65" s="11" customFormat="1" ht="16.5" customHeight="1">
      <c r="B234" s="162"/>
      <c r="C234" s="163"/>
      <c r="D234" s="163"/>
      <c r="E234" s="164" t="s">
        <v>5</v>
      </c>
      <c r="F234" s="255" t="s">
        <v>375</v>
      </c>
      <c r="G234" s="256"/>
      <c r="H234" s="256"/>
      <c r="I234" s="256"/>
      <c r="J234" s="163"/>
      <c r="K234" s="165">
        <v>8.4960000000000004</v>
      </c>
      <c r="L234" s="163"/>
      <c r="M234" s="163"/>
      <c r="N234" s="163"/>
      <c r="O234" s="163"/>
      <c r="P234" s="163"/>
      <c r="Q234" s="163"/>
      <c r="R234" s="166"/>
      <c r="T234" s="167"/>
      <c r="U234" s="163"/>
      <c r="V234" s="163"/>
      <c r="W234" s="163"/>
      <c r="X234" s="163"/>
      <c r="Y234" s="163"/>
      <c r="Z234" s="163"/>
      <c r="AA234" s="168"/>
      <c r="AT234" s="169" t="s">
        <v>371</v>
      </c>
      <c r="AU234" s="169" t="s">
        <v>130</v>
      </c>
      <c r="AV234" s="11" t="s">
        <v>163</v>
      </c>
      <c r="AW234" s="11" t="s">
        <v>30</v>
      </c>
      <c r="AX234" s="11" t="s">
        <v>80</v>
      </c>
      <c r="AY234" s="169" t="s">
        <v>164</v>
      </c>
    </row>
    <row r="235" spans="2:65" s="1" customFormat="1" ht="16.5" customHeight="1">
      <c r="B235" s="140"/>
      <c r="C235" s="141" t="s">
        <v>302</v>
      </c>
      <c r="D235" s="141" t="s">
        <v>165</v>
      </c>
      <c r="E235" s="142" t="s">
        <v>1374</v>
      </c>
      <c r="F235" s="224" t="s">
        <v>1375</v>
      </c>
      <c r="G235" s="224"/>
      <c r="H235" s="224"/>
      <c r="I235" s="224"/>
      <c r="J235" s="143" t="s">
        <v>368</v>
      </c>
      <c r="K235" s="144">
        <v>18</v>
      </c>
      <c r="L235" s="225">
        <v>0</v>
      </c>
      <c r="M235" s="225"/>
      <c r="N235" s="225">
        <f>ROUND(L235*K235,2)</f>
        <v>0</v>
      </c>
      <c r="O235" s="225"/>
      <c r="P235" s="225"/>
      <c r="Q235" s="225"/>
      <c r="R235" s="145"/>
      <c r="T235" s="146" t="s">
        <v>5</v>
      </c>
      <c r="U235" s="43" t="s">
        <v>37</v>
      </c>
      <c r="V235" s="147">
        <v>0.82499999999999996</v>
      </c>
      <c r="W235" s="147">
        <f>V235*K235</f>
        <v>14.85</v>
      </c>
      <c r="X235" s="147">
        <v>6.3899999999999998E-3</v>
      </c>
      <c r="Y235" s="147">
        <f>X235*K235</f>
        <v>0.11502</v>
      </c>
      <c r="Z235" s="147">
        <v>0</v>
      </c>
      <c r="AA235" s="148">
        <f>Z235*K235</f>
        <v>0</v>
      </c>
      <c r="AR235" s="21" t="s">
        <v>163</v>
      </c>
      <c r="AT235" s="21" t="s">
        <v>165</v>
      </c>
      <c r="AU235" s="21" t="s">
        <v>130</v>
      </c>
      <c r="AY235" s="21" t="s">
        <v>164</v>
      </c>
      <c r="BE235" s="149">
        <f>IF(U235="základní",N235,0)</f>
        <v>0</v>
      </c>
      <c r="BF235" s="149">
        <f>IF(U235="snížená",N235,0)</f>
        <v>0</v>
      </c>
      <c r="BG235" s="149">
        <f>IF(U235="zákl. přenesená",N235,0)</f>
        <v>0</v>
      </c>
      <c r="BH235" s="149">
        <f>IF(U235="sníž. přenesená",N235,0)</f>
        <v>0</v>
      </c>
      <c r="BI235" s="149">
        <f>IF(U235="nulová",N235,0)</f>
        <v>0</v>
      </c>
      <c r="BJ235" s="21" t="s">
        <v>80</v>
      </c>
      <c r="BK235" s="149">
        <f>ROUND(L235*K235,2)</f>
        <v>0</v>
      </c>
      <c r="BL235" s="21" t="s">
        <v>163</v>
      </c>
      <c r="BM235" s="21" t="s">
        <v>1376</v>
      </c>
    </row>
    <row r="236" spans="2:65" s="10" customFormat="1" ht="16.5" customHeight="1">
      <c r="B236" s="154"/>
      <c r="C236" s="155"/>
      <c r="D236" s="155"/>
      <c r="E236" s="156" t="s">
        <v>5</v>
      </c>
      <c r="F236" s="257" t="s">
        <v>235</v>
      </c>
      <c r="G236" s="258"/>
      <c r="H236" s="258"/>
      <c r="I236" s="258"/>
      <c r="J236" s="155"/>
      <c r="K236" s="157">
        <v>18</v>
      </c>
      <c r="L236" s="155"/>
      <c r="M236" s="155"/>
      <c r="N236" s="155"/>
      <c r="O236" s="155"/>
      <c r="P236" s="155"/>
      <c r="Q236" s="155"/>
      <c r="R236" s="158"/>
      <c r="T236" s="159"/>
      <c r="U236" s="155"/>
      <c r="V236" s="155"/>
      <c r="W236" s="155"/>
      <c r="X236" s="155"/>
      <c r="Y236" s="155"/>
      <c r="Z236" s="155"/>
      <c r="AA236" s="160"/>
      <c r="AT236" s="161" t="s">
        <v>371</v>
      </c>
      <c r="AU236" s="161" t="s">
        <v>130</v>
      </c>
      <c r="AV236" s="10" t="s">
        <v>130</v>
      </c>
      <c r="AW236" s="10" t="s">
        <v>30</v>
      </c>
      <c r="AX236" s="10" t="s">
        <v>72</v>
      </c>
      <c r="AY236" s="161" t="s">
        <v>164</v>
      </c>
    </row>
    <row r="237" spans="2:65" s="11" customFormat="1" ht="16.5" customHeight="1">
      <c r="B237" s="162"/>
      <c r="C237" s="163"/>
      <c r="D237" s="163"/>
      <c r="E237" s="164" t="s">
        <v>5</v>
      </c>
      <c r="F237" s="255" t="s">
        <v>375</v>
      </c>
      <c r="G237" s="256"/>
      <c r="H237" s="256"/>
      <c r="I237" s="256"/>
      <c r="J237" s="163"/>
      <c r="K237" s="165">
        <v>18</v>
      </c>
      <c r="L237" s="163"/>
      <c r="M237" s="163"/>
      <c r="N237" s="163"/>
      <c r="O237" s="163"/>
      <c r="P237" s="163"/>
      <c r="Q237" s="163"/>
      <c r="R237" s="166"/>
      <c r="T237" s="167"/>
      <c r="U237" s="163"/>
      <c r="V237" s="163"/>
      <c r="W237" s="163"/>
      <c r="X237" s="163"/>
      <c r="Y237" s="163"/>
      <c r="Z237" s="163"/>
      <c r="AA237" s="168"/>
      <c r="AT237" s="169" t="s">
        <v>371</v>
      </c>
      <c r="AU237" s="169" t="s">
        <v>130</v>
      </c>
      <c r="AV237" s="11" t="s">
        <v>163</v>
      </c>
      <c r="AW237" s="11" t="s">
        <v>30</v>
      </c>
      <c r="AX237" s="11" t="s">
        <v>80</v>
      </c>
      <c r="AY237" s="169" t="s">
        <v>164</v>
      </c>
    </row>
    <row r="238" spans="2:65" s="9" customFormat="1" ht="29.85" customHeight="1">
      <c r="B238" s="129"/>
      <c r="C238" s="130"/>
      <c r="D238" s="139" t="s">
        <v>763</v>
      </c>
      <c r="E238" s="139"/>
      <c r="F238" s="139"/>
      <c r="G238" s="139"/>
      <c r="H238" s="139"/>
      <c r="I238" s="139"/>
      <c r="J238" s="139"/>
      <c r="K238" s="139"/>
      <c r="L238" s="139"/>
      <c r="M238" s="139"/>
      <c r="N238" s="230">
        <f>BK238</f>
        <v>0</v>
      </c>
      <c r="O238" s="231"/>
      <c r="P238" s="231"/>
      <c r="Q238" s="231"/>
      <c r="R238" s="132"/>
      <c r="T238" s="133"/>
      <c r="U238" s="130"/>
      <c r="V238" s="130"/>
      <c r="W238" s="134">
        <f>SUM(W239:W384)</f>
        <v>453.34860000000009</v>
      </c>
      <c r="X238" s="130"/>
      <c r="Y238" s="134">
        <f>SUM(Y239:Y384)</f>
        <v>15.10148012</v>
      </c>
      <c r="Z238" s="130"/>
      <c r="AA238" s="135">
        <f>SUM(AA239:AA384)</f>
        <v>0</v>
      </c>
      <c r="AR238" s="136" t="s">
        <v>80</v>
      </c>
      <c r="AT238" s="137" t="s">
        <v>71</v>
      </c>
      <c r="AU238" s="137" t="s">
        <v>80</v>
      </c>
      <c r="AY238" s="136" t="s">
        <v>164</v>
      </c>
      <c r="BK238" s="138">
        <f>SUM(BK239:BK384)</f>
        <v>0</v>
      </c>
    </row>
    <row r="239" spans="2:65" s="1" customFormat="1" ht="38.25" customHeight="1">
      <c r="B239" s="140"/>
      <c r="C239" s="141" t="s">
        <v>306</v>
      </c>
      <c r="D239" s="141" t="s">
        <v>165</v>
      </c>
      <c r="E239" s="142" t="s">
        <v>1377</v>
      </c>
      <c r="F239" s="224" t="s">
        <v>1378</v>
      </c>
      <c r="G239" s="224"/>
      <c r="H239" s="224"/>
      <c r="I239" s="224"/>
      <c r="J239" s="143" t="s">
        <v>409</v>
      </c>
      <c r="K239" s="144">
        <v>3.5</v>
      </c>
      <c r="L239" s="225">
        <v>0</v>
      </c>
      <c r="M239" s="225"/>
      <c r="N239" s="225">
        <f>ROUND(L239*K239,2)</f>
        <v>0</v>
      </c>
      <c r="O239" s="225"/>
      <c r="P239" s="225"/>
      <c r="Q239" s="225"/>
      <c r="R239" s="145"/>
      <c r="T239" s="146" t="s">
        <v>5</v>
      </c>
      <c r="U239" s="43" t="s">
        <v>37</v>
      </c>
      <c r="V239" s="147">
        <v>0.44600000000000001</v>
      </c>
      <c r="W239" s="147">
        <f>V239*K239</f>
        <v>1.5609999999999999</v>
      </c>
      <c r="X239" s="147">
        <v>0</v>
      </c>
      <c r="Y239" s="147">
        <f>X239*K239</f>
        <v>0</v>
      </c>
      <c r="Z239" s="147">
        <v>0</v>
      </c>
      <c r="AA239" s="148">
        <f>Z239*K239</f>
        <v>0</v>
      </c>
      <c r="AR239" s="21" t="s">
        <v>163</v>
      </c>
      <c r="AT239" s="21" t="s">
        <v>165</v>
      </c>
      <c r="AU239" s="21" t="s">
        <v>130</v>
      </c>
      <c r="AY239" s="21" t="s">
        <v>164</v>
      </c>
      <c r="BE239" s="149">
        <f>IF(U239="základní",N239,0)</f>
        <v>0</v>
      </c>
      <c r="BF239" s="149">
        <f>IF(U239="snížená",N239,0)</f>
        <v>0</v>
      </c>
      <c r="BG239" s="149">
        <f>IF(U239="zákl. přenesená",N239,0)</f>
        <v>0</v>
      </c>
      <c r="BH239" s="149">
        <f>IF(U239="sníž. přenesená",N239,0)</f>
        <v>0</v>
      </c>
      <c r="BI239" s="149">
        <f>IF(U239="nulová",N239,0)</f>
        <v>0</v>
      </c>
      <c r="BJ239" s="21" t="s">
        <v>80</v>
      </c>
      <c r="BK239" s="149">
        <f>ROUND(L239*K239,2)</f>
        <v>0</v>
      </c>
      <c r="BL239" s="21" t="s">
        <v>163</v>
      </c>
      <c r="BM239" s="21" t="s">
        <v>1379</v>
      </c>
    </row>
    <row r="240" spans="2:65" s="10" customFormat="1" ht="16.5" customHeight="1">
      <c r="B240" s="154"/>
      <c r="C240" s="155"/>
      <c r="D240" s="155"/>
      <c r="E240" s="156" t="s">
        <v>5</v>
      </c>
      <c r="F240" s="257" t="s">
        <v>1380</v>
      </c>
      <c r="G240" s="258"/>
      <c r="H240" s="258"/>
      <c r="I240" s="258"/>
      <c r="J240" s="155"/>
      <c r="K240" s="157">
        <v>3.5</v>
      </c>
      <c r="L240" s="155"/>
      <c r="M240" s="155"/>
      <c r="N240" s="155"/>
      <c r="O240" s="155"/>
      <c r="P240" s="155"/>
      <c r="Q240" s="155"/>
      <c r="R240" s="158"/>
      <c r="T240" s="159"/>
      <c r="U240" s="155"/>
      <c r="V240" s="155"/>
      <c r="W240" s="155"/>
      <c r="X240" s="155"/>
      <c r="Y240" s="155"/>
      <c r="Z240" s="155"/>
      <c r="AA240" s="160"/>
      <c r="AT240" s="161" t="s">
        <v>371</v>
      </c>
      <c r="AU240" s="161" t="s">
        <v>130</v>
      </c>
      <c r="AV240" s="10" t="s">
        <v>130</v>
      </c>
      <c r="AW240" s="10" t="s">
        <v>30</v>
      </c>
      <c r="AX240" s="10" t="s">
        <v>72</v>
      </c>
      <c r="AY240" s="161" t="s">
        <v>164</v>
      </c>
    </row>
    <row r="241" spans="2:65" s="11" customFormat="1" ht="16.5" customHeight="1">
      <c r="B241" s="162"/>
      <c r="C241" s="163"/>
      <c r="D241" s="163"/>
      <c r="E241" s="164" t="s">
        <v>5</v>
      </c>
      <c r="F241" s="255" t="s">
        <v>375</v>
      </c>
      <c r="G241" s="256"/>
      <c r="H241" s="256"/>
      <c r="I241" s="256"/>
      <c r="J241" s="163"/>
      <c r="K241" s="165">
        <v>3.5</v>
      </c>
      <c r="L241" s="163"/>
      <c r="M241" s="163"/>
      <c r="N241" s="163"/>
      <c r="O241" s="163"/>
      <c r="P241" s="163"/>
      <c r="Q241" s="163"/>
      <c r="R241" s="166"/>
      <c r="T241" s="167"/>
      <c r="U241" s="163"/>
      <c r="V241" s="163"/>
      <c r="W241" s="163"/>
      <c r="X241" s="163"/>
      <c r="Y241" s="163"/>
      <c r="Z241" s="163"/>
      <c r="AA241" s="168"/>
      <c r="AT241" s="169" t="s">
        <v>371</v>
      </c>
      <c r="AU241" s="169" t="s">
        <v>130</v>
      </c>
      <c r="AV241" s="11" t="s">
        <v>163</v>
      </c>
      <c r="AW241" s="11" t="s">
        <v>30</v>
      </c>
      <c r="AX241" s="11" t="s">
        <v>80</v>
      </c>
      <c r="AY241" s="169" t="s">
        <v>164</v>
      </c>
    </row>
    <row r="242" spans="2:65" s="1" customFormat="1" ht="25.5" customHeight="1">
      <c r="B242" s="140"/>
      <c r="C242" s="170" t="s">
        <v>320</v>
      </c>
      <c r="D242" s="170" t="s">
        <v>508</v>
      </c>
      <c r="E242" s="171" t="s">
        <v>1381</v>
      </c>
      <c r="F242" s="263" t="s">
        <v>1382</v>
      </c>
      <c r="G242" s="263"/>
      <c r="H242" s="263"/>
      <c r="I242" s="263"/>
      <c r="J242" s="172" t="s">
        <v>409</v>
      </c>
      <c r="K242" s="173">
        <v>3.5529999999999999</v>
      </c>
      <c r="L242" s="264">
        <v>0</v>
      </c>
      <c r="M242" s="264"/>
      <c r="N242" s="264">
        <f>ROUND(L242*K242,2)</f>
        <v>0</v>
      </c>
      <c r="O242" s="225"/>
      <c r="P242" s="225"/>
      <c r="Q242" s="225"/>
      <c r="R242" s="145"/>
      <c r="T242" s="146" t="s">
        <v>5</v>
      </c>
      <c r="U242" s="43" t="s">
        <v>37</v>
      </c>
      <c r="V242" s="147">
        <v>0</v>
      </c>
      <c r="W242" s="147">
        <f>V242*K242</f>
        <v>0</v>
      </c>
      <c r="X242" s="147">
        <v>1.4500000000000001E-2</v>
      </c>
      <c r="Y242" s="147">
        <f>X242*K242</f>
        <v>5.1518500000000002E-2</v>
      </c>
      <c r="Z242" s="147">
        <v>0</v>
      </c>
      <c r="AA242" s="148">
        <f>Z242*K242</f>
        <v>0</v>
      </c>
      <c r="AR242" s="21" t="s">
        <v>340</v>
      </c>
      <c r="AT242" s="21" t="s">
        <v>508</v>
      </c>
      <c r="AU242" s="21" t="s">
        <v>130</v>
      </c>
      <c r="AY242" s="21" t="s">
        <v>164</v>
      </c>
      <c r="BE242" s="149">
        <f>IF(U242="základní",N242,0)</f>
        <v>0</v>
      </c>
      <c r="BF242" s="149">
        <f>IF(U242="snížená",N242,0)</f>
        <v>0</v>
      </c>
      <c r="BG242" s="149">
        <f>IF(U242="zákl. přenesená",N242,0)</f>
        <v>0</v>
      </c>
      <c r="BH242" s="149">
        <f>IF(U242="sníž. přenesená",N242,0)</f>
        <v>0</v>
      </c>
      <c r="BI242" s="149">
        <f>IF(U242="nulová",N242,0)</f>
        <v>0</v>
      </c>
      <c r="BJ242" s="21" t="s">
        <v>80</v>
      </c>
      <c r="BK242" s="149">
        <f>ROUND(L242*K242,2)</f>
        <v>0</v>
      </c>
      <c r="BL242" s="21" t="s">
        <v>163</v>
      </c>
      <c r="BM242" s="21" t="s">
        <v>1383</v>
      </c>
    </row>
    <row r="243" spans="2:65" s="1" customFormat="1" ht="38.25" customHeight="1">
      <c r="B243" s="140"/>
      <c r="C243" s="141" t="s">
        <v>324</v>
      </c>
      <c r="D243" s="141" t="s">
        <v>165</v>
      </c>
      <c r="E243" s="142" t="s">
        <v>1384</v>
      </c>
      <c r="F243" s="224" t="s">
        <v>1385</v>
      </c>
      <c r="G243" s="224"/>
      <c r="H243" s="224"/>
      <c r="I243" s="224"/>
      <c r="J243" s="143" t="s">
        <v>409</v>
      </c>
      <c r="K243" s="144">
        <v>78.900000000000006</v>
      </c>
      <c r="L243" s="225">
        <v>0</v>
      </c>
      <c r="M243" s="225"/>
      <c r="N243" s="225">
        <f>ROUND(L243*K243,2)</f>
        <v>0</v>
      </c>
      <c r="O243" s="225"/>
      <c r="P243" s="225"/>
      <c r="Q243" s="225"/>
      <c r="R243" s="145"/>
      <c r="T243" s="146" t="s">
        <v>5</v>
      </c>
      <c r="U243" s="43" t="s">
        <v>37</v>
      </c>
      <c r="V243" s="147">
        <v>0.44800000000000001</v>
      </c>
      <c r="W243" s="147">
        <f>V243*K243</f>
        <v>35.347200000000001</v>
      </c>
      <c r="X243" s="147">
        <v>0</v>
      </c>
      <c r="Y243" s="147">
        <f>X243*K243</f>
        <v>0</v>
      </c>
      <c r="Z243" s="147">
        <v>0</v>
      </c>
      <c r="AA243" s="148">
        <f>Z243*K243</f>
        <v>0</v>
      </c>
      <c r="AR243" s="21" t="s">
        <v>163</v>
      </c>
      <c r="AT243" s="21" t="s">
        <v>165</v>
      </c>
      <c r="AU243" s="21" t="s">
        <v>130</v>
      </c>
      <c r="AY243" s="21" t="s">
        <v>164</v>
      </c>
      <c r="BE243" s="149">
        <f>IF(U243="základní",N243,0)</f>
        <v>0</v>
      </c>
      <c r="BF243" s="149">
        <f>IF(U243="snížená",N243,0)</f>
        <v>0</v>
      </c>
      <c r="BG243" s="149">
        <f>IF(U243="zákl. přenesená",N243,0)</f>
        <v>0</v>
      </c>
      <c r="BH243" s="149">
        <f>IF(U243="sníž. přenesená",N243,0)</f>
        <v>0</v>
      </c>
      <c r="BI243" s="149">
        <f>IF(U243="nulová",N243,0)</f>
        <v>0</v>
      </c>
      <c r="BJ243" s="21" t="s">
        <v>80</v>
      </c>
      <c r="BK243" s="149">
        <f>ROUND(L243*K243,2)</f>
        <v>0</v>
      </c>
      <c r="BL243" s="21" t="s">
        <v>163</v>
      </c>
      <c r="BM243" s="21" t="s">
        <v>1386</v>
      </c>
    </row>
    <row r="244" spans="2:65" s="10" customFormat="1" ht="16.5" customHeight="1">
      <c r="B244" s="154"/>
      <c r="C244" s="155"/>
      <c r="D244" s="155"/>
      <c r="E244" s="156" t="s">
        <v>5</v>
      </c>
      <c r="F244" s="257" t="s">
        <v>1387</v>
      </c>
      <c r="G244" s="258"/>
      <c r="H244" s="258"/>
      <c r="I244" s="258"/>
      <c r="J244" s="155"/>
      <c r="K244" s="157">
        <v>78.900000000000006</v>
      </c>
      <c r="L244" s="155"/>
      <c r="M244" s="155"/>
      <c r="N244" s="155"/>
      <c r="O244" s="155"/>
      <c r="P244" s="155"/>
      <c r="Q244" s="155"/>
      <c r="R244" s="158"/>
      <c r="T244" s="159"/>
      <c r="U244" s="155"/>
      <c r="V244" s="155"/>
      <c r="W244" s="155"/>
      <c r="X244" s="155"/>
      <c r="Y244" s="155"/>
      <c r="Z244" s="155"/>
      <c r="AA244" s="160"/>
      <c r="AT244" s="161" t="s">
        <v>371</v>
      </c>
      <c r="AU244" s="161" t="s">
        <v>130</v>
      </c>
      <c r="AV244" s="10" t="s">
        <v>130</v>
      </c>
      <c r="AW244" s="10" t="s">
        <v>30</v>
      </c>
      <c r="AX244" s="10" t="s">
        <v>72</v>
      </c>
      <c r="AY244" s="161" t="s">
        <v>164</v>
      </c>
    </row>
    <row r="245" spans="2:65" s="11" customFormat="1" ht="16.5" customHeight="1">
      <c r="B245" s="162"/>
      <c r="C245" s="163"/>
      <c r="D245" s="163"/>
      <c r="E245" s="164" t="s">
        <v>5</v>
      </c>
      <c r="F245" s="255" t="s">
        <v>375</v>
      </c>
      <c r="G245" s="256"/>
      <c r="H245" s="256"/>
      <c r="I245" s="256"/>
      <c r="J245" s="163"/>
      <c r="K245" s="165">
        <v>78.900000000000006</v>
      </c>
      <c r="L245" s="163"/>
      <c r="M245" s="163"/>
      <c r="N245" s="163"/>
      <c r="O245" s="163"/>
      <c r="P245" s="163"/>
      <c r="Q245" s="163"/>
      <c r="R245" s="166"/>
      <c r="T245" s="167"/>
      <c r="U245" s="163"/>
      <c r="V245" s="163"/>
      <c r="W245" s="163"/>
      <c r="X245" s="163"/>
      <c r="Y245" s="163"/>
      <c r="Z245" s="163"/>
      <c r="AA245" s="168"/>
      <c r="AT245" s="169" t="s">
        <v>371</v>
      </c>
      <c r="AU245" s="169" t="s">
        <v>130</v>
      </c>
      <c r="AV245" s="11" t="s">
        <v>163</v>
      </c>
      <c r="AW245" s="11" t="s">
        <v>30</v>
      </c>
      <c r="AX245" s="11" t="s">
        <v>80</v>
      </c>
      <c r="AY245" s="169" t="s">
        <v>164</v>
      </c>
    </row>
    <row r="246" spans="2:65" s="1" customFormat="1" ht="16.5" customHeight="1">
      <c r="B246" s="140"/>
      <c r="C246" s="170" t="s">
        <v>328</v>
      </c>
      <c r="D246" s="170" t="s">
        <v>508</v>
      </c>
      <c r="E246" s="171" t="s">
        <v>1388</v>
      </c>
      <c r="F246" s="263" t="s">
        <v>1389</v>
      </c>
      <c r="G246" s="263"/>
      <c r="H246" s="263"/>
      <c r="I246" s="263"/>
      <c r="J246" s="172" t="s">
        <v>569</v>
      </c>
      <c r="K246" s="173">
        <v>14.21</v>
      </c>
      <c r="L246" s="264">
        <v>0</v>
      </c>
      <c r="M246" s="264"/>
      <c r="N246" s="264">
        <f>ROUND(L246*K246,2)</f>
        <v>0</v>
      </c>
      <c r="O246" s="225"/>
      <c r="P246" s="225"/>
      <c r="Q246" s="225"/>
      <c r="R246" s="145"/>
      <c r="T246" s="146" t="s">
        <v>5</v>
      </c>
      <c r="U246" s="43" t="s">
        <v>37</v>
      </c>
      <c r="V246" s="147">
        <v>0</v>
      </c>
      <c r="W246" s="147">
        <f>V246*K246</f>
        <v>0</v>
      </c>
      <c r="X246" s="147">
        <v>9.0000000000000006E-5</v>
      </c>
      <c r="Y246" s="147">
        <f>X246*K246</f>
        <v>1.2789000000000001E-3</v>
      </c>
      <c r="Z246" s="147">
        <v>0</v>
      </c>
      <c r="AA246" s="148">
        <f>Z246*K246</f>
        <v>0</v>
      </c>
      <c r="AR246" s="21" t="s">
        <v>340</v>
      </c>
      <c r="AT246" s="21" t="s">
        <v>508</v>
      </c>
      <c r="AU246" s="21" t="s">
        <v>130</v>
      </c>
      <c r="AY246" s="21" t="s">
        <v>164</v>
      </c>
      <c r="BE246" s="149">
        <f>IF(U246="základní",N246,0)</f>
        <v>0</v>
      </c>
      <c r="BF246" s="149">
        <f>IF(U246="snížená",N246,0)</f>
        <v>0</v>
      </c>
      <c r="BG246" s="149">
        <f>IF(U246="zákl. přenesená",N246,0)</f>
        <v>0</v>
      </c>
      <c r="BH246" s="149">
        <f>IF(U246="sníž. přenesená",N246,0)</f>
        <v>0</v>
      </c>
      <c r="BI246" s="149">
        <f>IF(U246="nulová",N246,0)</f>
        <v>0</v>
      </c>
      <c r="BJ246" s="21" t="s">
        <v>80</v>
      </c>
      <c r="BK246" s="149">
        <f>ROUND(L246*K246,2)</f>
        <v>0</v>
      </c>
      <c r="BL246" s="21" t="s">
        <v>163</v>
      </c>
      <c r="BM246" s="21" t="s">
        <v>1390</v>
      </c>
    </row>
    <row r="247" spans="2:65" s="1" customFormat="1" ht="25.5" customHeight="1">
      <c r="B247" s="140"/>
      <c r="C247" s="170" t="s">
        <v>332</v>
      </c>
      <c r="D247" s="170" t="s">
        <v>508</v>
      </c>
      <c r="E247" s="171" t="s">
        <v>1391</v>
      </c>
      <c r="F247" s="263" t="s">
        <v>1392</v>
      </c>
      <c r="G247" s="263"/>
      <c r="H247" s="263"/>
      <c r="I247" s="263"/>
      <c r="J247" s="172" t="s">
        <v>409</v>
      </c>
      <c r="K247" s="173">
        <v>80.084000000000003</v>
      </c>
      <c r="L247" s="264">
        <v>0</v>
      </c>
      <c r="M247" s="264"/>
      <c r="N247" s="264">
        <f>ROUND(L247*K247,2)</f>
        <v>0</v>
      </c>
      <c r="O247" s="225"/>
      <c r="P247" s="225"/>
      <c r="Q247" s="225"/>
      <c r="R247" s="145"/>
      <c r="T247" s="146" t="s">
        <v>5</v>
      </c>
      <c r="U247" s="43" t="s">
        <v>37</v>
      </c>
      <c r="V247" s="147">
        <v>0</v>
      </c>
      <c r="W247" s="147">
        <f>V247*K247</f>
        <v>0</v>
      </c>
      <c r="X247" s="147">
        <v>1.77E-2</v>
      </c>
      <c r="Y247" s="147">
        <f>X247*K247</f>
        <v>1.4174868</v>
      </c>
      <c r="Z247" s="147">
        <v>0</v>
      </c>
      <c r="AA247" s="148">
        <f>Z247*K247</f>
        <v>0</v>
      </c>
      <c r="AR247" s="21" t="s">
        <v>340</v>
      </c>
      <c r="AT247" s="21" t="s">
        <v>508</v>
      </c>
      <c r="AU247" s="21" t="s">
        <v>130</v>
      </c>
      <c r="AY247" s="21" t="s">
        <v>164</v>
      </c>
      <c r="BE247" s="149">
        <f>IF(U247="základní",N247,0)</f>
        <v>0</v>
      </c>
      <c r="BF247" s="149">
        <f>IF(U247="snížená",N247,0)</f>
        <v>0</v>
      </c>
      <c r="BG247" s="149">
        <f>IF(U247="zákl. přenesená",N247,0)</f>
        <v>0</v>
      </c>
      <c r="BH247" s="149">
        <f>IF(U247="sníž. přenesená",N247,0)</f>
        <v>0</v>
      </c>
      <c r="BI247" s="149">
        <f>IF(U247="nulová",N247,0)</f>
        <v>0</v>
      </c>
      <c r="BJ247" s="21" t="s">
        <v>80</v>
      </c>
      <c r="BK247" s="149">
        <f>ROUND(L247*K247,2)</f>
        <v>0</v>
      </c>
      <c r="BL247" s="21" t="s">
        <v>163</v>
      </c>
      <c r="BM247" s="21" t="s">
        <v>1393</v>
      </c>
    </row>
    <row r="248" spans="2:65" s="1" customFormat="1" ht="38.25" customHeight="1">
      <c r="B248" s="140"/>
      <c r="C248" s="141" t="s">
        <v>344</v>
      </c>
      <c r="D248" s="141" t="s">
        <v>165</v>
      </c>
      <c r="E248" s="142" t="s">
        <v>1394</v>
      </c>
      <c r="F248" s="224" t="s">
        <v>1395</v>
      </c>
      <c r="G248" s="224"/>
      <c r="H248" s="224"/>
      <c r="I248" s="224"/>
      <c r="J248" s="143" t="s">
        <v>409</v>
      </c>
      <c r="K248" s="144">
        <v>72.900000000000006</v>
      </c>
      <c r="L248" s="225">
        <v>0</v>
      </c>
      <c r="M248" s="225"/>
      <c r="N248" s="225">
        <f>ROUND(L248*K248,2)</f>
        <v>0</v>
      </c>
      <c r="O248" s="225"/>
      <c r="P248" s="225"/>
      <c r="Q248" s="225"/>
      <c r="R248" s="145"/>
      <c r="T248" s="146" t="s">
        <v>5</v>
      </c>
      <c r="U248" s="43" t="s">
        <v>37</v>
      </c>
      <c r="V248" s="147">
        <v>0.68100000000000005</v>
      </c>
      <c r="W248" s="147">
        <f>V248*K248</f>
        <v>49.644900000000007</v>
      </c>
      <c r="X248" s="147">
        <v>0</v>
      </c>
      <c r="Y248" s="147">
        <f>X248*K248</f>
        <v>0</v>
      </c>
      <c r="Z248" s="147">
        <v>0</v>
      </c>
      <c r="AA248" s="148">
        <f>Z248*K248</f>
        <v>0</v>
      </c>
      <c r="AR248" s="21" t="s">
        <v>163</v>
      </c>
      <c r="AT248" s="21" t="s">
        <v>165</v>
      </c>
      <c r="AU248" s="21" t="s">
        <v>130</v>
      </c>
      <c r="AY248" s="21" t="s">
        <v>164</v>
      </c>
      <c r="BE248" s="149">
        <f>IF(U248="základní",N248,0)</f>
        <v>0</v>
      </c>
      <c r="BF248" s="149">
        <f>IF(U248="snížená",N248,0)</f>
        <v>0</v>
      </c>
      <c r="BG248" s="149">
        <f>IF(U248="zákl. přenesená",N248,0)</f>
        <v>0</v>
      </c>
      <c r="BH248" s="149">
        <f>IF(U248="sníž. přenesená",N248,0)</f>
        <v>0</v>
      </c>
      <c r="BI248" s="149">
        <f>IF(U248="nulová",N248,0)</f>
        <v>0</v>
      </c>
      <c r="BJ248" s="21" t="s">
        <v>80</v>
      </c>
      <c r="BK248" s="149">
        <f>ROUND(L248*K248,2)</f>
        <v>0</v>
      </c>
      <c r="BL248" s="21" t="s">
        <v>163</v>
      </c>
      <c r="BM248" s="21" t="s">
        <v>1396</v>
      </c>
    </row>
    <row r="249" spans="2:65" s="10" customFormat="1" ht="16.5" customHeight="1">
      <c r="B249" s="154"/>
      <c r="C249" s="155"/>
      <c r="D249" s="155"/>
      <c r="E249" s="156" t="s">
        <v>5</v>
      </c>
      <c r="F249" s="257" t="s">
        <v>1397</v>
      </c>
      <c r="G249" s="258"/>
      <c r="H249" s="258"/>
      <c r="I249" s="258"/>
      <c r="J249" s="155"/>
      <c r="K249" s="157">
        <v>72.900000000000006</v>
      </c>
      <c r="L249" s="155"/>
      <c r="M249" s="155"/>
      <c r="N249" s="155"/>
      <c r="O249" s="155"/>
      <c r="P249" s="155"/>
      <c r="Q249" s="155"/>
      <c r="R249" s="158"/>
      <c r="T249" s="159"/>
      <c r="U249" s="155"/>
      <c r="V249" s="155"/>
      <c r="W249" s="155"/>
      <c r="X249" s="155"/>
      <c r="Y249" s="155"/>
      <c r="Z249" s="155"/>
      <c r="AA249" s="160"/>
      <c r="AT249" s="161" t="s">
        <v>371</v>
      </c>
      <c r="AU249" s="161" t="s">
        <v>130</v>
      </c>
      <c r="AV249" s="10" t="s">
        <v>130</v>
      </c>
      <c r="AW249" s="10" t="s">
        <v>30</v>
      </c>
      <c r="AX249" s="10" t="s">
        <v>72</v>
      </c>
      <c r="AY249" s="161" t="s">
        <v>164</v>
      </c>
    </row>
    <row r="250" spans="2:65" s="11" customFormat="1" ht="16.5" customHeight="1">
      <c r="B250" s="162"/>
      <c r="C250" s="163"/>
      <c r="D250" s="163"/>
      <c r="E250" s="164" t="s">
        <v>5</v>
      </c>
      <c r="F250" s="255" t="s">
        <v>375</v>
      </c>
      <c r="G250" s="256"/>
      <c r="H250" s="256"/>
      <c r="I250" s="256"/>
      <c r="J250" s="163"/>
      <c r="K250" s="165">
        <v>72.900000000000006</v>
      </c>
      <c r="L250" s="163"/>
      <c r="M250" s="163"/>
      <c r="N250" s="163"/>
      <c r="O250" s="163"/>
      <c r="P250" s="163"/>
      <c r="Q250" s="163"/>
      <c r="R250" s="166"/>
      <c r="T250" s="167"/>
      <c r="U250" s="163"/>
      <c r="V250" s="163"/>
      <c r="W250" s="163"/>
      <c r="X250" s="163"/>
      <c r="Y250" s="163"/>
      <c r="Z250" s="163"/>
      <c r="AA250" s="168"/>
      <c r="AT250" s="169" t="s">
        <v>371</v>
      </c>
      <c r="AU250" s="169" t="s">
        <v>130</v>
      </c>
      <c r="AV250" s="11" t="s">
        <v>163</v>
      </c>
      <c r="AW250" s="11" t="s">
        <v>30</v>
      </c>
      <c r="AX250" s="11" t="s">
        <v>80</v>
      </c>
      <c r="AY250" s="169" t="s">
        <v>164</v>
      </c>
    </row>
    <row r="251" spans="2:65" s="1" customFormat="1" ht="16.5" customHeight="1">
      <c r="B251" s="140"/>
      <c r="C251" s="170" t="s">
        <v>195</v>
      </c>
      <c r="D251" s="170" t="s">
        <v>508</v>
      </c>
      <c r="E251" s="171" t="s">
        <v>1398</v>
      </c>
      <c r="F251" s="263" t="s">
        <v>1399</v>
      </c>
      <c r="G251" s="263"/>
      <c r="H251" s="263"/>
      <c r="I251" s="263"/>
      <c r="J251" s="172" t="s">
        <v>569</v>
      </c>
      <c r="K251" s="173">
        <v>13.195</v>
      </c>
      <c r="L251" s="264">
        <v>0</v>
      </c>
      <c r="M251" s="264"/>
      <c r="N251" s="264">
        <f>ROUND(L251*K251,2)</f>
        <v>0</v>
      </c>
      <c r="O251" s="225"/>
      <c r="P251" s="225"/>
      <c r="Q251" s="225"/>
      <c r="R251" s="145"/>
      <c r="T251" s="146" t="s">
        <v>5</v>
      </c>
      <c r="U251" s="43" t="s">
        <v>37</v>
      </c>
      <c r="V251" s="147">
        <v>0</v>
      </c>
      <c r="W251" s="147">
        <f>V251*K251</f>
        <v>0</v>
      </c>
      <c r="X251" s="147">
        <v>2.0000000000000001E-4</v>
      </c>
      <c r="Y251" s="147">
        <f>X251*K251</f>
        <v>2.6390000000000003E-3</v>
      </c>
      <c r="Z251" s="147">
        <v>0</v>
      </c>
      <c r="AA251" s="148">
        <f>Z251*K251</f>
        <v>0</v>
      </c>
      <c r="AR251" s="21" t="s">
        <v>340</v>
      </c>
      <c r="AT251" s="21" t="s">
        <v>508</v>
      </c>
      <c r="AU251" s="21" t="s">
        <v>130</v>
      </c>
      <c r="AY251" s="21" t="s">
        <v>164</v>
      </c>
      <c r="BE251" s="149">
        <f>IF(U251="základní",N251,0)</f>
        <v>0</v>
      </c>
      <c r="BF251" s="149">
        <f>IF(U251="snížená",N251,0)</f>
        <v>0</v>
      </c>
      <c r="BG251" s="149">
        <f>IF(U251="zákl. přenesená",N251,0)</f>
        <v>0</v>
      </c>
      <c r="BH251" s="149">
        <f>IF(U251="sníž. přenesená",N251,0)</f>
        <v>0</v>
      </c>
      <c r="BI251" s="149">
        <f>IF(U251="nulová",N251,0)</f>
        <v>0</v>
      </c>
      <c r="BJ251" s="21" t="s">
        <v>80</v>
      </c>
      <c r="BK251" s="149">
        <f>ROUND(L251*K251,2)</f>
        <v>0</v>
      </c>
      <c r="BL251" s="21" t="s">
        <v>163</v>
      </c>
      <c r="BM251" s="21" t="s">
        <v>1400</v>
      </c>
    </row>
    <row r="252" spans="2:65" s="1" customFormat="1" ht="25.5" customHeight="1">
      <c r="B252" s="140"/>
      <c r="C252" s="170" t="s">
        <v>319</v>
      </c>
      <c r="D252" s="170" t="s">
        <v>508</v>
      </c>
      <c r="E252" s="171" t="s">
        <v>1401</v>
      </c>
      <c r="F252" s="263" t="s">
        <v>1402</v>
      </c>
      <c r="G252" s="263"/>
      <c r="H252" s="263"/>
      <c r="I252" s="263"/>
      <c r="J252" s="172" t="s">
        <v>409</v>
      </c>
      <c r="K252" s="173">
        <v>73.994</v>
      </c>
      <c r="L252" s="264">
        <v>0</v>
      </c>
      <c r="M252" s="264"/>
      <c r="N252" s="264">
        <f>ROUND(L252*K252,2)</f>
        <v>0</v>
      </c>
      <c r="O252" s="225"/>
      <c r="P252" s="225"/>
      <c r="Q252" s="225"/>
      <c r="R252" s="145"/>
      <c r="T252" s="146" t="s">
        <v>5</v>
      </c>
      <c r="U252" s="43" t="s">
        <v>37</v>
      </c>
      <c r="V252" s="147">
        <v>0</v>
      </c>
      <c r="W252" s="147">
        <f>V252*K252</f>
        <v>0</v>
      </c>
      <c r="X252" s="147">
        <v>3.5999999999999997E-2</v>
      </c>
      <c r="Y252" s="147">
        <f>X252*K252</f>
        <v>2.6637839999999997</v>
      </c>
      <c r="Z252" s="147">
        <v>0</v>
      </c>
      <c r="AA252" s="148">
        <f>Z252*K252</f>
        <v>0</v>
      </c>
      <c r="AR252" s="21" t="s">
        <v>340</v>
      </c>
      <c r="AT252" s="21" t="s">
        <v>508</v>
      </c>
      <c r="AU252" s="21" t="s">
        <v>130</v>
      </c>
      <c r="AY252" s="21" t="s">
        <v>164</v>
      </c>
      <c r="BE252" s="149">
        <f>IF(U252="základní",N252,0)</f>
        <v>0</v>
      </c>
      <c r="BF252" s="149">
        <f>IF(U252="snížená",N252,0)</f>
        <v>0</v>
      </c>
      <c r="BG252" s="149">
        <f>IF(U252="zákl. přenesená",N252,0)</f>
        <v>0</v>
      </c>
      <c r="BH252" s="149">
        <f>IF(U252="sníž. přenesená",N252,0)</f>
        <v>0</v>
      </c>
      <c r="BI252" s="149">
        <f>IF(U252="nulová",N252,0)</f>
        <v>0</v>
      </c>
      <c r="BJ252" s="21" t="s">
        <v>80</v>
      </c>
      <c r="BK252" s="149">
        <f>ROUND(L252*K252,2)</f>
        <v>0</v>
      </c>
      <c r="BL252" s="21" t="s">
        <v>163</v>
      </c>
      <c r="BM252" s="21" t="s">
        <v>1403</v>
      </c>
    </row>
    <row r="253" spans="2:65" s="1" customFormat="1" ht="25.5" customHeight="1">
      <c r="B253" s="140"/>
      <c r="C253" s="141" t="s">
        <v>349</v>
      </c>
      <c r="D253" s="141" t="s">
        <v>165</v>
      </c>
      <c r="E253" s="142" t="s">
        <v>1404</v>
      </c>
      <c r="F253" s="224" t="s">
        <v>1405</v>
      </c>
      <c r="G253" s="224"/>
      <c r="H253" s="224"/>
      <c r="I253" s="224"/>
      <c r="J253" s="143" t="s">
        <v>569</v>
      </c>
      <c r="K253" s="144">
        <v>16</v>
      </c>
      <c r="L253" s="225">
        <v>0</v>
      </c>
      <c r="M253" s="225"/>
      <c r="N253" s="225">
        <f>ROUND(L253*K253,2)</f>
        <v>0</v>
      </c>
      <c r="O253" s="225"/>
      <c r="P253" s="225"/>
      <c r="Q253" s="225"/>
      <c r="R253" s="145"/>
      <c r="T253" s="146" t="s">
        <v>5</v>
      </c>
      <c r="U253" s="43" t="s">
        <v>37</v>
      </c>
      <c r="V253" s="147">
        <v>0.75900000000000001</v>
      </c>
      <c r="W253" s="147">
        <f>V253*K253</f>
        <v>12.144</v>
      </c>
      <c r="X253" s="147">
        <v>1.67E-3</v>
      </c>
      <c r="Y253" s="147">
        <f>X253*K253</f>
        <v>2.6720000000000001E-2</v>
      </c>
      <c r="Z253" s="147">
        <v>0</v>
      </c>
      <c r="AA253" s="148">
        <f>Z253*K253</f>
        <v>0</v>
      </c>
      <c r="AR253" s="21" t="s">
        <v>163</v>
      </c>
      <c r="AT253" s="21" t="s">
        <v>165</v>
      </c>
      <c r="AU253" s="21" t="s">
        <v>130</v>
      </c>
      <c r="AY253" s="21" t="s">
        <v>164</v>
      </c>
      <c r="BE253" s="149">
        <f>IF(U253="základní",N253,0)</f>
        <v>0</v>
      </c>
      <c r="BF253" s="149">
        <f>IF(U253="snížená",N253,0)</f>
        <v>0</v>
      </c>
      <c r="BG253" s="149">
        <f>IF(U253="zákl. přenesená",N253,0)</f>
        <v>0</v>
      </c>
      <c r="BH253" s="149">
        <f>IF(U253="sníž. přenesená",N253,0)</f>
        <v>0</v>
      </c>
      <c r="BI253" s="149">
        <f>IF(U253="nulová",N253,0)</f>
        <v>0</v>
      </c>
      <c r="BJ253" s="21" t="s">
        <v>80</v>
      </c>
      <c r="BK253" s="149">
        <f>ROUND(L253*K253,2)</f>
        <v>0</v>
      </c>
      <c r="BL253" s="21" t="s">
        <v>163</v>
      </c>
      <c r="BM253" s="21" t="s">
        <v>1406</v>
      </c>
    </row>
    <row r="254" spans="2:65" s="10" customFormat="1" ht="16.5" customHeight="1">
      <c r="B254" s="154"/>
      <c r="C254" s="155"/>
      <c r="D254" s="155"/>
      <c r="E254" s="156" t="s">
        <v>5</v>
      </c>
      <c r="F254" s="257" t="s">
        <v>1407</v>
      </c>
      <c r="G254" s="258"/>
      <c r="H254" s="258"/>
      <c r="I254" s="258"/>
      <c r="J254" s="155"/>
      <c r="K254" s="157">
        <v>16</v>
      </c>
      <c r="L254" s="155"/>
      <c r="M254" s="155"/>
      <c r="N254" s="155"/>
      <c r="O254" s="155"/>
      <c r="P254" s="155"/>
      <c r="Q254" s="155"/>
      <c r="R254" s="158"/>
      <c r="T254" s="159"/>
      <c r="U254" s="155"/>
      <c r="V254" s="155"/>
      <c r="W254" s="155"/>
      <c r="X254" s="155"/>
      <c r="Y254" s="155"/>
      <c r="Z254" s="155"/>
      <c r="AA254" s="160"/>
      <c r="AT254" s="161" t="s">
        <v>371</v>
      </c>
      <c r="AU254" s="161" t="s">
        <v>130</v>
      </c>
      <c r="AV254" s="10" t="s">
        <v>130</v>
      </c>
      <c r="AW254" s="10" t="s">
        <v>30</v>
      </c>
      <c r="AX254" s="10" t="s">
        <v>72</v>
      </c>
      <c r="AY254" s="161" t="s">
        <v>164</v>
      </c>
    </row>
    <row r="255" spans="2:65" s="11" customFormat="1" ht="16.5" customHeight="1">
      <c r="B255" s="162"/>
      <c r="C255" s="163"/>
      <c r="D255" s="163"/>
      <c r="E255" s="164" t="s">
        <v>5</v>
      </c>
      <c r="F255" s="255" t="s">
        <v>375</v>
      </c>
      <c r="G255" s="256"/>
      <c r="H255" s="256"/>
      <c r="I255" s="256"/>
      <c r="J255" s="163"/>
      <c r="K255" s="165">
        <v>16</v>
      </c>
      <c r="L255" s="163"/>
      <c r="M255" s="163"/>
      <c r="N255" s="163"/>
      <c r="O255" s="163"/>
      <c r="P255" s="163"/>
      <c r="Q255" s="163"/>
      <c r="R255" s="166"/>
      <c r="T255" s="167"/>
      <c r="U255" s="163"/>
      <c r="V255" s="163"/>
      <c r="W255" s="163"/>
      <c r="X255" s="163"/>
      <c r="Y255" s="163"/>
      <c r="Z255" s="163"/>
      <c r="AA255" s="168"/>
      <c r="AT255" s="169" t="s">
        <v>371</v>
      </c>
      <c r="AU255" s="169" t="s">
        <v>130</v>
      </c>
      <c r="AV255" s="11" t="s">
        <v>163</v>
      </c>
      <c r="AW255" s="11" t="s">
        <v>30</v>
      </c>
      <c r="AX255" s="11" t="s">
        <v>80</v>
      </c>
      <c r="AY255" s="169" t="s">
        <v>164</v>
      </c>
    </row>
    <row r="256" spans="2:65" s="1" customFormat="1" ht="25.5" customHeight="1">
      <c r="B256" s="140"/>
      <c r="C256" s="170" t="s">
        <v>353</v>
      </c>
      <c r="D256" s="170" t="s">
        <v>508</v>
      </c>
      <c r="E256" s="171" t="s">
        <v>1408</v>
      </c>
      <c r="F256" s="263" t="s">
        <v>1409</v>
      </c>
      <c r="G256" s="263"/>
      <c r="H256" s="263"/>
      <c r="I256" s="263"/>
      <c r="J256" s="172" t="s">
        <v>569</v>
      </c>
      <c r="K256" s="173">
        <v>2</v>
      </c>
      <c r="L256" s="264">
        <v>0</v>
      </c>
      <c r="M256" s="264"/>
      <c r="N256" s="264">
        <f t="shared" ref="N256:N261" si="0">ROUND(L256*K256,2)</f>
        <v>0</v>
      </c>
      <c r="O256" s="225"/>
      <c r="P256" s="225"/>
      <c r="Q256" s="225"/>
      <c r="R256" s="145"/>
      <c r="T256" s="146" t="s">
        <v>5</v>
      </c>
      <c r="U256" s="43" t="s">
        <v>37</v>
      </c>
      <c r="V256" s="147">
        <v>0</v>
      </c>
      <c r="W256" s="147">
        <f t="shared" ref="W256:W261" si="1">V256*K256</f>
        <v>0</v>
      </c>
      <c r="X256" s="147">
        <v>6.8999999999999999E-3</v>
      </c>
      <c r="Y256" s="147">
        <f t="shared" ref="Y256:Y261" si="2">X256*K256</f>
        <v>1.38E-2</v>
      </c>
      <c r="Z256" s="147">
        <v>0</v>
      </c>
      <c r="AA256" s="148">
        <f t="shared" ref="AA256:AA261" si="3">Z256*K256</f>
        <v>0</v>
      </c>
      <c r="AR256" s="21" t="s">
        <v>340</v>
      </c>
      <c r="AT256" s="21" t="s">
        <v>508</v>
      </c>
      <c r="AU256" s="21" t="s">
        <v>130</v>
      </c>
      <c r="AY256" s="21" t="s">
        <v>164</v>
      </c>
      <c r="BE256" s="149">
        <f t="shared" ref="BE256:BE261" si="4">IF(U256="základní",N256,0)</f>
        <v>0</v>
      </c>
      <c r="BF256" s="149">
        <f t="shared" ref="BF256:BF261" si="5">IF(U256="snížená",N256,0)</f>
        <v>0</v>
      </c>
      <c r="BG256" s="149">
        <f t="shared" ref="BG256:BG261" si="6">IF(U256="zákl. přenesená",N256,0)</f>
        <v>0</v>
      </c>
      <c r="BH256" s="149">
        <f t="shared" ref="BH256:BH261" si="7">IF(U256="sníž. přenesená",N256,0)</f>
        <v>0</v>
      </c>
      <c r="BI256" s="149">
        <f t="shared" ref="BI256:BI261" si="8">IF(U256="nulová",N256,0)</f>
        <v>0</v>
      </c>
      <c r="BJ256" s="21" t="s">
        <v>80</v>
      </c>
      <c r="BK256" s="149">
        <f t="shared" ref="BK256:BK261" si="9">ROUND(L256*K256,2)</f>
        <v>0</v>
      </c>
      <c r="BL256" s="21" t="s">
        <v>163</v>
      </c>
      <c r="BM256" s="21" t="s">
        <v>1410</v>
      </c>
    </row>
    <row r="257" spans="2:65" s="1" customFormat="1" ht="25.5" customHeight="1">
      <c r="B257" s="140"/>
      <c r="C257" s="170" t="s">
        <v>310</v>
      </c>
      <c r="D257" s="170" t="s">
        <v>508</v>
      </c>
      <c r="E257" s="171" t="s">
        <v>1411</v>
      </c>
      <c r="F257" s="263" t="s">
        <v>1412</v>
      </c>
      <c r="G257" s="263"/>
      <c r="H257" s="263"/>
      <c r="I257" s="263"/>
      <c r="J257" s="172" t="s">
        <v>569</v>
      </c>
      <c r="K257" s="173">
        <v>8</v>
      </c>
      <c r="L257" s="264">
        <v>0</v>
      </c>
      <c r="M257" s="264"/>
      <c r="N257" s="264">
        <f t="shared" si="0"/>
        <v>0</v>
      </c>
      <c r="O257" s="225"/>
      <c r="P257" s="225"/>
      <c r="Q257" s="225"/>
      <c r="R257" s="145"/>
      <c r="T257" s="146" t="s">
        <v>5</v>
      </c>
      <c r="U257" s="43" t="s">
        <v>37</v>
      </c>
      <c r="V257" s="147">
        <v>0</v>
      </c>
      <c r="W257" s="147">
        <f t="shared" si="1"/>
        <v>0</v>
      </c>
      <c r="X257" s="147">
        <v>9.7000000000000003E-3</v>
      </c>
      <c r="Y257" s="147">
        <f t="shared" si="2"/>
        <v>7.7600000000000002E-2</v>
      </c>
      <c r="Z257" s="147">
        <v>0</v>
      </c>
      <c r="AA257" s="148">
        <f t="shared" si="3"/>
        <v>0</v>
      </c>
      <c r="AR257" s="21" t="s">
        <v>340</v>
      </c>
      <c r="AT257" s="21" t="s">
        <v>508</v>
      </c>
      <c r="AU257" s="21" t="s">
        <v>130</v>
      </c>
      <c r="AY257" s="21" t="s">
        <v>164</v>
      </c>
      <c r="BE257" s="149">
        <f t="shared" si="4"/>
        <v>0</v>
      </c>
      <c r="BF257" s="149">
        <f t="shared" si="5"/>
        <v>0</v>
      </c>
      <c r="BG257" s="149">
        <f t="shared" si="6"/>
        <v>0</v>
      </c>
      <c r="BH257" s="149">
        <f t="shared" si="7"/>
        <v>0</v>
      </c>
      <c r="BI257" s="149">
        <f t="shared" si="8"/>
        <v>0</v>
      </c>
      <c r="BJ257" s="21" t="s">
        <v>80</v>
      </c>
      <c r="BK257" s="149">
        <f t="shared" si="9"/>
        <v>0</v>
      </c>
      <c r="BL257" s="21" t="s">
        <v>163</v>
      </c>
      <c r="BM257" s="21" t="s">
        <v>1413</v>
      </c>
    </row>
    <row r="258" spans="2:65" s="1" customFormat="1" ht="25.5" customHeight="1">
      <c r="B258" s="140"/>
      <c r="C258" s="170" t="s">
        <v>315</v>
      </c>
      <c r="D258" s="170" t="s">
        <v>508</v>
      </c>
      <c r="E258" s="171" t="s">
        <v>1414</v>
      </c>
      <c r="F258" s="263" t="s">
        <v>1415</v>
      </c>
      <c r="G258" s="263"/>
      <c r="H258" s="263"/>
      <c r="I258" s="263"/>
      <c r="J258" s="172" t="s">
        <v>569</v>
      </c>
      <c r="K258" s="173">
        <v>1</v>
      </c>
      <c r="L258" s="264">
        <v>0</v>
      </c>
      <c r="M258" s="264"/>
      <c r="N258" s="264">
        <f t="shared" si="0"/>
        <v>0</v>
      </c>
      <c r="O258" s="225"/>
      <c r="P258" s="225"/>
      <c r="Q258" s="225"/>
      <c r="R258" s="145"/>
      <c r="T258" s="146" t="s">
        <v>5</v>
      </c>
      <c r="U258" s="43" t="s">
        <v>37</v>
      </c>
      <c r="V258" s="147">
        <v>0</v>
      </c>
      <c r="W258" s="147">
        <f t="shared" si="1"/>
        <v>0</v>
      </c>
      <c r="X258" s="147">
        <v>1.4E-2</v>
      </c>
      <c r="Y258" s="147">
        <f t="shared" si="2"/>
        <v>1.4E-2</v>
      </c>
      <c r="Z258" s="147">
        <v>0</v>
      </c>
      <c r="AA258" s="148">
        <f t="shared" si="3"/>
        <v>0</v>
      </c>
      <c r="AR258" s="21" t="s">
        <v>340</v>
      </c>
      <c r="AT258" s="21" t="s">
        <v>508</v>
      </c>
      <c r="AU258" s="21" t="s">
        <v>130</v>
      </c>
      <c r="AY258" s="21" t="s">
        <v>164</v>
      </c>
      <c r="BE258" s="149">
        <f t="shared" si="4"/>
        <v>0</v>
      </c>
      <c r="BF258" s="149">
        <f t="shared" si="5"/>
        <v>0</v>
      </c>
      <c r="BG258" s="149">
        <f t="shared" si="6"/>
        <v>0</v>
      </c>
      <c r="BH258" s="149">
        <f t="shared" si="7"/>
        <v>0</v>
      </c>
      <c r="BI258" s="149">
        <f t="shared" si="8"/>
        <v>0</v>
      </c>
      <c r="BJ258" s="21" t="s">
        <v>80</v>
      </c>
      <c r="BK258" s="149">
        <f t="shared" si="9"/>
        <v>0</v>
      </c>
      <c r="BL258" s="21" t="s">
        <v>163</v>
      </c>
      <c r="BM258" s="21" t="s">
        <v>1416</v>
      </c>
    </row>
    <row r="259" spans="2:65" s="1" customFormat="1" ht="25.5" customHeight="1">
      <c r="B259" s="140"/>
      <c r="C259" s="170" t="s">
        <v>470</v>
      </c>
      <c r="D259" s="170" t="s">
        <v>508</v>
      </c>
      <c r="E259" s="171" t="s">
        <v>1417</v>
      </c>
      <c r="F259" s="263" t="s">
        <v>1418</v>
      </c>
      <c r="G259" s="263"/>
      <c r="H259" s="263"/>
      <c r="I259" s="263"/>
      <c r="J259" s="172" t="s">
        <v>569</v>
      </c>
      <c r="K259" s="173">
        <v>1</v>
      </c>
      <c r="L259" s="264">
        <v>0</v>
      </c>
      <c r="M259" s="264"/>
      <c r="N259" s="264">
        <f t="shared" si="0"/>
        <v>0</v>
      </c>
      <c r="O259" s="225"/>
      <c r="P259" s="225"/>
      <c r="Q259" s="225"/>
      <c r="R259" s="145"/>
      <c r="T259" s="146" t="s">
        <v>5</v>
      </c>
      <c r="U259" s="43" t="s">
        <v>37</v>
      </c>
      <c r="V259" s="147">
        <v>0</v>
      </c>
      <c r="W259" s="147">
        <f t="shared" si="1"/>
        <v>0</v>
      </c>
      <c r="X259" s="147">
        <v>1.11E-2</v>
      </c>
      <c r="Y259" s="147">
        <f t="shared" si="2"/>
        <v>1.11E-2</v>
      </c>
      <c r="Z259" s="147">
        <v>0</v>
      </c>
      <c r="AA259" s="148">
        <f t="shared" si="3"/>
        <v>0</v>
      </c>
      <c r="AR259" s="21" t="s">
        <v>340</v>
      </c>
      <c r="AT259" s="21" t="s">
        <v>508</v>
      </c>
      <c r="AU259" s="21" t="s">
        <v>130</v>
      </c>
      <c r="AY259" s="21" t="s">
        <v>164</v>
      </c>
      <c r="BE259" s="149">
        <f t="shared" si="4"/>
        <v>0</v>
      </c>
      <c r="BF259" s="149">
        <f t="shared" si="5"/>
        <v>0</v>
      </c>
      <c r="BG259" s="149">
        <f t="shared" si="6"/>
        <v>0</v>
      </c>
      <c r="BH259" s="149">
        <f t="shared" si="7"/>
        <v>0</v>
      </c>
      <c r="BI259" s="149">
        <f t="shared" si="8"/>
        <v>0</v>
      </c>
      <c r="BJ259" s="21" t="s">
        <v>80</v>
      </c>
      <c r="BK259" s="149">
        <f t="shared" si="9"/>
        <v>0</v>
      </c>
      <c r="BL259" s="21" t="s">
        <v>163</v>
      </c>
      <c r="BM259" s="21" t="s">
        <v>1419</v>
      </c>
    </row>
    <row r="260" spans="2:65" s="1" customFormat="1" ht="25.5" customHeight="1">
      <c r="B260" s="140"/>
      <c r="C260" s="170" t="s">
        <v>182</v>
      </c>
      <c r="D260" s="170" t="s">
        <v>508</v>
      </c>
      <c r="E260" s="171" t="s">
        <v>1420</v>
      </c>
      <c r="F260" s="263" t="s">
        <v>1421</v>
      </c>
      <c r="G260" s="263"/>
      <c r="H260" s="263"/>
      <c r="I260" s="263"/>
      <c r="J260" s="172" t="s">
        <v>569</v>
      </c>
      <c r="K260" s="173">
        <v>4</v>
      </c>
      <c r="L260" s="264">
        <v>0</v>
      </c>
      <c r="M260" s="264"/>
      <c r="N260" s="264">
        <f t="shared" si="0"/>
        <v>0</v>
      </c>
      <c r="O260" s="225"/>
      <c r="P260" s="225"/>
      <c r="Q260" s="225"/>
      <c r="R260" s="145"/>
      <c r="T260" s="146" t="s">
        <v>5</v>
      </c>
      <c r="U260" s="43" t="s">
        <v>37</v>
      </c>
      <c r="V260" s="147">
        <v>0</v>
      </c>
      <c r="W260" s="147">
        <f t="shared" si="1"/>
        <v>0</v>
      </c>
      <c r="X260" s="147">
        <v>1.2200000000000001E-2</v>
      </c>
      <c r="Y260" s="147">
        <f t="shared" si="2"/>
        <v>4.8800000000000003E-2</v>
      </c>
      <c r="Z260" s="147">
        <v>0</v>
      </c>
      <c r="AA260" s="148">
        <f t="shared" si="3"/>
        <v>0</v>
      </c>
      <c r="AR260" s="21" t="s">
        <v>340</v>
      </c>
      <c r="AT260" s="21" t="s">
        <v>508</v>
      </c>
      <c r="AU260" s="21" t="s">
        <v>130</v>
      </c>
      <c r="AY260" s="21" t="s">
        <v>164</v>
      </c>
      <c r="BE260" s="149">
        <f t="shared" si="4"/>
        <v>0</v>
      </c>
      <c r="BF260" s="149">
        <f t="shared" si="5"/>
        <v>0</v>
      </c>
      <c r="BG260" s="149">
        <f t="shared" si="6"/>
        <v>0</v>
      </c>
      <c r="BH260" s="149">
        <f t="shared" si="7"/>
        <v>0</v>
      </c>
      <c r="BI260" s="149">
        <f t="shared" si="8"/>
        <v>0</v>
      </c>
      <c r="BJ260" s="21" t="s">
        <v>80</v>
      </c>
      <c r="BK260" s="149">
        <f t="shared" si="9"/>
        <v>0</v>
      </c>
      <c r="BL260" s="21" t="s">
        <v>163</v>
      </c>
      <c r="BM260" s="21" t="s">
        <v>1422</v>
      </c>
    </row>
    <row r="261" spans="2:65" s="1" customFormat="1" ht="38.25" customHeight="1">
      <c r="B261" s="140"/>
      <c r="C261" s="141" t="s">
        <v>187</v>
      </c>
      <c r="D261" s="141" t="s">
        <v>165</v>
      </c>
      <c r="E261" s="142" t="s">
        <v>1423</v>
      </c>
      <c r="F261" s="224" t="s">
        <v>1424</v>
      </c>
      <c r="G261" s="224"/>
      <c r="H261" s="224"/>
      <c r="I261" s="224"/>
      <c r="J261" s="143" t="s">
        <v>569</v>
      </c>
      <c r="K261" s="144">
        <v>11</v>
      </c>
      <c r="L261" s="225">
        <v>0</v>
      </c>
      <c r="M261" s="225"/>
      <c r="N261" s="225">
        <f t="shared" si="0"/>
        <v>0</v>
      </c>
      <c r="O261" s="225"/>
      <c r="P261" s="225"/>
      <c r="Q261" s="225"/>
      <c r="R261" s="145"/>
      <c r="T261" s="146" t="s">
        <v>5</v>
      </c>
      <c r="U261" s="43" t="s">
        <v>37</v>
      </c>
      <c r="V261" s="147">
        <v>1.5920000000000001</v>
      </c>
      <c r="W261" s="147">
        <f t="shared" si="1"/>
        <v>17.512</v>
      </c>
      <c r="X261" s="147">
        <v>0</v>
      </c>
      <c r="Y261" s="147">
        <f t="shared" si="2"/>
        <v>0</v>
      </c>
      <c r="Z261" s="147">
        <v>0</v>
      </c>
      <c r="AA261" s="148">
        <f t="shared" si="3"/>
        <v>0</v>
      </c>
      <c r="AR261" s="21" t="s">
        <v>163</v>
      </c>
      <c r="AT261" s="21" t="s">
        <v>165</v>
      </c>
      <c r="AU261" s="21" t="s">
        <v>130</v>
      </c>
      <c r="AY261" s="21" t="s">
        <v>164</v>
      </c>
      <c r="BE261" s="149">
        <f t="shared" si="4"/>
        <v>0</v>
      </c>
      <c r="BF261" s="149">
        <f t="shared" si="5"/>
        <v>0</v>
      </c>
      <c r="BG261" s="149">
        <f t="shared" si="6"/>
        <v>0</v>
      </c>
      <c r="BH261" s="149">
        <f t="shared" si="7"/>
        <v>0</v>
      </c>
      <c r="BI261" s="149">
        <f t="shared" si="8"/>
        <v>0</v>
      </c>
      <c r="BJ261" s="21" t="s">
        <v>80</v>
      </c>
      <c r="BK261" s="149">
        <f t="shared" si="9"/>
        <v>0</v>
      </c>
      <c r="BL261" s="21" t="s">
        <v>163</v>
      </c>
      <c r="BM261" s="21" t="s">
        <v>1425</v>
      </c>
    </row>
    <row r="262" spans="2:65" s="10" customFormat="1" ht="16.5" customHeight="1">
      <c r="B262" s="154"/>
      <c r="C262" s="155"/>
      <c r="D262" s="155"/>
      <c r="E262" s="156" t="s">
        <v>5</v>
      </c>
      <c r="F262" s="257" t="s">
        <v>1426</v>
      </c>
      <c r="G262" s="258"/>
      <c r="H262" s="258"/>
      <c r="I262" s="258"/>
      <c r="J262" s="155"/>
      <c r="K262" s="157">
        <v>11</v>
      </c>
      <c r="L262" s="155"/>
      <c r="M262" s="155"/>
      <c r="N262" s="155"/>
      <c r="O262" s="155"/>
      <c r="P262" s="155"/>
      <c r="Q262" s="155"/>
      <c r="R262" s="158"/>
      <c r="T262" s="159"/>
      <c r="U262" s="155"/>
      <c r="V262" s="155"/>
      <c r="W262" s="155"/>
      <c r="X262" s="155"/>
      <c r="Y262" s="155"/>
      <c r="Z262" s="155"/>
      <c r="AA262" s="160"/>
      <c r="AT262" s="161" t="s">
        <v>371</v>
      </c>
      <c r="AU262" s="161" t="s">
        <v>130</v>
      </c>
      <c r="AV262" s="10" t="s">
        <v>130</v>
      </c>
      <c r="AW262" s="10" t="s">
        <v>30</v>
      </c>
      <c r="AX262" s="10" t="s">
        <v>72</v>
      </c>
      <c r="AY262" s="161" t="s">
        <v>164</v>
      </c>
    </row>
    <row r="263" spans="2:65" s="11" customFormat="1" ht="16.5" customHeight="1">
      <c r="B263" s="162"/>
      <c r="C263" s="163"/>
      <c r="D263" s="163"/>
      <c r="E263" s="164" t="s">
        <v>5</v>
      </c>
      <c r="F263" s="255" t="s">
        <v>375</v>
      </c>
      <c r="G263" s="256"/>
      <c r="H263" s="256"/>
      <c r="I263" s="256"/>
      <c r="J263" s="163"/>
      <c r="K263" s="165">
        <v>11</v>
      </c>
      <c r="L263" s="163"/>
      <c r="M263" s="163"/>
      <c r="N263" s="163"/>
      <c r="O263" s="163"/>
      <c r="P263" s="163"/>
      <c r="Q263" s="163"/>
      <c r="R263" s="166"/>
      <c r="T263" s="167"/>
      <c r="U263" s="163"/>
      <c r="V263" s="163"/>
      <c r="W263" s="163"/>
      <c r="X263" s="163"/>
      <c r="Y263" s="163"/>
      <c r="Z263" s="163"/>
      <c r="AA263" s="168"/>
      <c r="AT263" s="169" t="s">
        <v>371</v>
      </c>
      <c r="AU263" s="169" t="s">
        <v>130</v>
      </c>
      <c r="AV263" s="11" t="s">
        <v>163</v>
      </c>
      <c r="AW263" s="11" t="s">
        <v>30</v>
      </c>
      <c r="AX263" s="11" t="s">
        <v>80</v>
      </c>
      <c r="AY263" s="169" t="s">
        <v>164</v>
      </c>
    </row>
    <row r="264" spans="2:65" s="1" customFormat="1" ht="25.5" customHeight="1">
      <c r="B264" s="140"/>
      <c r="C264" s="170" t="s">
        <v>191</v>
      </c>
      <c r="D264" s="170" t="s">
        <v>508</v>
      </c>
      <c r="E264" s="171" t="s">
        <v>1427</v>
      </c>
      <c r="F264" s="263" t="s">
        <v>1428</v>
      </c>
      <c r="G264" s="263"/>
      <c r="H264" s="263"/>
      <c r="I264" s="263"/>
      <c r="J264" s="172" t="s">
        <v>569</v>
      </c>
      <c r="K264" s="173">
        <v>8</v>
      </c>
      <c r="L264" s="264">
        <v>0</v>
      </c>
      <c r="M264" s="264"/>
      <c r="N264" s="264">
        <f>ROUND(L264*K264,2)</f>
        <v>0</v>
      </c>
      <c r="O264" s="225"/>
      <c r="P264" s="225"/>
      <c r="Q264" s="225"/>
      <c r="R264" s="145"/>
      <c r="T264" s="146" t="s">
        <v>5</v>
      </c>
      <c r="U264" s="43" t="s">
        <v>37</v>
      </c>
      <c r="V264" s="147">
        <v>0</v>
      </c>
      <c r="W264" s="147">
        <f>V264*K264</f>
        <v>0</v>
      </c>
      <c r="X264" s="147">
        <v>1.01E-2</v>
      </c>
      <c r="Y264" s="147">
        <f>X264*K264</f>
        <v>8.0799999999999997E-2</v>
      </c>
      <c r="Z264" s="147">
        <v>0</v>
      </c>
      <c r="AA264" s="148">
        <f>Z264*K264</f>
        <v>0</v>
      </c>
      <c r="AR264" s="21" t="s">
        <v>340</v>
      </c>
      <c r="AT264" s="21" t="s">
        <v>508</v>
      </c>
      <c r="AU264" s="21" t="s">
        <v>130</v>
      </c>
      <c r="AY264" s="21" t="s">
        <v>164</v>
      </c>
      <c r="BE264" s="149">
        <f>IF(U264="základní",N264,0)</f>
        <v>0</v>
      </c>
      <c r="BF264" s="149">
        <f>IF(U264="snížená",N264,0)</f>
        <v>0</v>
      </c>
      <c r="BG264" s="149">
        <f>IF(U264="zákl. přenesená",N264,0)</f>
        <v>0</v>
      </c>
      <c r="BH264" s="149">
        <f>IF(U264="sníž. přenesená",N264,0)</f>
        <v>0</v>
      </c>
      <c r="BI264" s="149">
        <f>IF(U264="nulová",N264,0)</f>
        <v>0</v>
      </c>
      <c r="BJ264" s="21" t="s">
        <v>80</v>
      </c>
      <c r="BK264" s="149">
        <f>ROUND(L264*K264,2)</f>
        <v>0</v>
      </c>
      <c r="BL264" s="21" t="s">
        <v>163</v>
      </c>
      <c r="BM264" s="21" t="s">
        <v>1429</v>
      </c>
    </row>
    <row r="265" spans="2:65" s="1" customFormat="1" ht="25.5" customHeight="1">
      <c r="B265" s="140"/>
      <c r="C265" s="170" t="s">
        <v>200</v>
      </c>
      <c r="D265" s="170" t="s">
        <v>508</v>
      </c>
      <c r="E265" s="171" t="s">
        <v>1430</v>
      </c>
      <c r="F265" s="263" t="s">
        <v>1431</v>
      </c>
      <c r="G265" s="263"/>
      <c r="H265" s="263"/>
      <c r="I265" s="263"/>
      <c r="J265" s="172" t="s">
        <v>569</v>
      </c>
      <c r="K265" s="173">
        <v>3</v>
      </c>
      <c r="L265" s="264">
        <v>0</v>
      </c>
      <c r="M265" s="264"/>
      <c r="N265" s="264">
        <f>ROUND(L265*K265,2)</f>
        <v>0</v>
      </c>
      <c r="O265" s="225"/>
      <c r="P265" s="225"/>
      <c r="Q265" s="225"/>
      <c r="R265" s="145"/>
      <c r="T265" s="146" t="s">
        <v>5</v>
      </c>
      <c r="U265" s="43" t="s">
        <v>37</v>
      </c>
      <c r="V265" s="147">
        <v>0</v>
      </c>
      <c r="W265" s="147">
        <f>V265*K265</f>
        <v>0</v>
      </c>
      <c r="X265" s="147">
        <v>8.8000000000000005E-3</v>
      </c>
      <c r="Y265" s="147">
        <f>X265*K265</f>
        <v>2.64E-2</v>
      </c>
      <c r="Z265" s="147">
        <v>0</v>
      </c>
      <c r="AA265" s="148">
        <f>Z265*K265</f>
        <v>0</v>
      </c>
      <c r="AR265" s="21" t="s">
        <v>340</v>
      </c>
      <c r="AT265" s="21" t="s">
        <v>508</v>
      </c>
      <c r="AU265" s="21" t="s">
        <v>130</v>
      </c>
      <c r="AY265" s="21" t="s">
        <v>164</v>
      </c>
      <c r="BE265" s="149">
        <f>IF(U265="základní",N265,0)</f>
        <v>0</v>
      </c>
      <c r="BF265" s="149">
        <f>IF(U265="snížená",N265,0)</f>
        <v>0</v>
      </c>
      <c r="BG265" s="149">
        <f>IF(U265="zákl. přenesená",N265,0)</f>
        <v>0</v>
      </c>
      <c r="BH265" s="149">
        <f>IF(U265="sníž. přenesená",N265,0)</f>
        <v>0</v>
      </c>
      <c r="BI265" s="149">
        <f>IF(U265="nulová",N265,0)</f>
        <v>0</v>
      </c>
      <c r="BJ265" s="21" t="s">
        <v>80</v>
      </c>
      <c r="BK265" s="149">
        <f>ROUND(L265*K265,2)</f>
        <v>0</v>
      </c>
      <c r="BL265" s="21" t="s">
        <v>163</v>
      </c>
      <c r="BM265" s="21" t="s">
        <v>1432</v>
      </c>
    </row>
    <row r="266" spans="2:65" s="1" customFormat="1" ht="25.5" customHeight="1">
      <c r="B266" s="140"/>
      <c r="C266" s="141" t="s">
        <v>204</v>
      </c>
      <c r="D266" s="141" t="s">
        <v>165</v>
      </c>
      <c r="E266" s="142" t="s">
        <v>1433</v>
      </c>
      <c r="F266" s="224" t="s">
        <v>1434</v>
      </c>
      <c r="G266" s="224"/>
      <c r="H266" s="224"/>
      <c r="I266" s="224"/>
      <c r="J266" s="143" t="s">
        <v>569</v>
      </c>
      <c r="K266" s="144">
        <v>11</v>
      </c>
      <c r="L266" s="225">
        <v>0</v>
      </c>
      <c r="M266" s="225"/>
      <c r="N266" s="225">
        <f>ROUND(L266*K266,2)</f>
        <v>0</v>
      </c>
      <c r="O266" s="225"/>
      <c r="P266" s="225"/>
      <c r="Q266" s="225"/>
      <c r="R266" s="145"/>
      <c r="T266" s="146" t="s">
        <v>5</v>
      </c>
      <c r="U266" s="43" t="s">
        <v>37</v>
      </c>
      <c r="V266" s="147">
        <v>0.85599999999999998</v>
      </c>
      <c r="W266" s="147">
        <f>V266*K266</f>
        <v>9.4160000000000004</v>
      </c>
      <c r="X266" s="147">
        <v>1.67E-3</v>
      </c>
      <c r="Y266" s="147">
        <f>X266*K266</f>
        <v>1.8370000000000001E-2</v>
      </c>
      <c r="Z266" s="147">
        <v>0</v>
      </c>
      <c r="AA266" s="148">
        <f>Z266*K266</f>
        <v>0</v>
      </c>
      <c r="AR266" s="21" t="s">
        <v>163</v>
      </c>
      <c r="AT266" s="21" t="s">
        <v>165</v>
      </c>
      <c r="AU266" s="21" t="s">
        <v>130</v>
      </c>
      <c r="AY266" s="21" t="s">
        <v>164</v>
      </c>
      <c r="BE266" s="149">
        <f>IF(U266="základní",N266,0)</f>
        <v>0</v>
      </c>
      <c r="BF266" s="149">
        <f>IF(U266="snížená",N266,0)</f>
        <v>0</v>
      </c>
      <c r="BG266" s="149">
        <f>IF(U266="zákl. přenesená",N266,0)</f>
        <v>0</v>
      </c>
      <c r="BH266" s="149">
        <f>IF(U266="sníž. přenesená",N266,0)</f>
        <v>0</v>
      </c>
      <c r="BI266" s="149">
        <f>IF(U266="nulová",N266,0)</f>
        <v>0</v>
      </c>
      <c r="BJ266" s="21" t="s">
        <v>80</v>
      </c>
      <c r="BK266" s="149">
        <f>ROUND(L266*K266,2)</f>
        <v>0</v>
      </c>
      <c r="BL266" s="21" t="s">
        <v>163</v>
      </c>
      <c r="BM266" s="21" t="s">
        <v>1435</v>
      </c>
    </row>
    <row r="267" spans="2:65" s="10" customFormat="1" ht="16.5" customHeight="1">
      <c r="B267" s="154"/>
      <c r="C267" s="155"/>
      <c r="D267" s="155"/>
      <c r="E267" s="156" t="s">
        <v>5</v>
      </c>
      <c r="F267" s="257" t="s">
        <v>1436</v>
      </c>
      <c r="G267" s="258"/>
      <c r="H267" s="258"/>
      <c r="I267" s="258"/>
      <c r="J267" s="155"/>
      <c r="K267" s="157">
        <v>11</v>
      </c>
      <c r="L267" s="155"/>
      <c r="M267" s="155"/>
      <c r="N267" s="155"/>
      <c r="O267" s="155"/>
      <c r="P267" s="155"/>
      <c r="Q267" s="155"/>
      <c r="R267" s="158"/>
      <c r="T267" s="159"/>
      <c r="U267" s="155"/>
      <c r="V267" s="155"/>
      <c r="W267" s="155"/>
      <c r="X267" s="155"/>
      <c r="Y267" s="155"/>
      <c r="Z267" s="155"/>
      <c r="AA267" s="160"/>
      <c r="AT267" s="161" t="s">
        <v>371</v>
      </c>
      <c r="AU267" s="161" t="s">
        <v>130</v>
      </c>
      <c r="AV267" s="10" t="s">
        <v>130</v>
      </c>
      <c r="AW267" s="10" t="s">
        <v>30</v>
      </c>
      <c r="AX267" s="10" t="s">
        <v>72</v>
      </c>
      <c r="AY267" s="161" t="s">
        <v>164</v>
      </c>
    </row>
    <row r="268" spans="2:65" s="11" customFormat="1" ht="16.5" customHeight="1">
      <c r="B268" s="162"/>
      <c r="C268" s="163"/>
      <c r="D268" s="163"/>
      <c r="E268" s="164" t="s">
        <v>5</v>
      </c>
      <c r="F268" s="255" t="s">
        <v>375</v>
      </c>
      <c r="G268" s="256"/>
      <c r="H268" s="256"/>
      <c r="I268" s="256"/>
      <c r="J268" s="163"/>
      <c r="K268" s="165">
        <v>11</v>
      </c>
      <c r="L268" s="163"/>
      <c r="M268" s="163"/>
      <c r="N268" s="163"/>
      <c r="O268" s="163"/>
      <c r="P268" s="163"/>
      <c r="Q268" s="163"/>
      <c r="R268" s="166"/>
      <c r="T268" s="167"/>
      <c r="U268" s="163"/>
      <c r="V268" s="163"/>
      <c r="W268" s="163"/>
      <c r="X268" s="163"/>
      <c r="Y268" s="163"/>
      <c r="Z268" s="163"/>
      <c r="AA268" s="168"/>
      <c r="AT268" s="169" t="s">
        <v>371</v>
      </c>
      <c r="AU268" s="169" t="s">
        <v>130</v>
      </c>
      <c r="AV268" s="11" t="s">
        <v>163</v>
      </c>
      <c r="AW268" s="11" t="s">
        <v>30</v>
      </c>
      <c r="AX268" s="11" t="s">
        <v>80</v>
      </c>
      <c r="AY268" s="169" t="s">
        <v>164</v>
      </c>
    </row>
    <row r="269" spans="2:65" s="1" customFormat="1" ht="25.5" customHeight="1">
      <c r="B269" s="140"/>
      <c r="C269" s="170" t="s">
        <v>646</v>
      </c>
      <c r="D269" s="170" t="s">
        <v>508</v>
      </c>
      <c r="E269" s="171" t="s">
        <v>1437</v>
      </c>
      <c r="F269" s="263" t="s">
        <v>1438</v>
      </c>
      <c r="G269" s="263"/>
      <c r="H269" s="263"/>
      <c r="I269" s="263"/>
      <c r="J269" s="172" t="s">
        <v>569</v>
      </c>
      <c r="K269" s="173">
        <v>10</v>
      </c>
      <c r="L269" s="264">
        <v>0</v>
      </c>
      <c r="M269" s="264"/>
      <c r="N269" s="264">
        <f>ROUND(L269*K269,2)</f>
        <v>0</v>
      </c>
      <c r="O269" s="225"/>
      <c r="P269" s="225"/>
      <c r="Q269" s="225"/>
      <c r="R269" s="145"/>
      <c r="T269" s="146" t="s">
        <v>5</v>
      </c>
      <c r="U269" s="43" t="s">
        <v>37</v>
      </c>
      <c r="V269" s="147">
        <v>0</v>
      </c>
      <c r="W269" s="147">
        <f>V269*K269</f>
        <v>0</v>
      </c>
      <c r="X269" s="147">
        <v>8.8000000000000005E-3</v>
      </c>
      <c r="Y269" s="147">
        <f>X269*K269</f>
        <v>8.8000000000000009E-2</v>
      </c>
      <c r="Z269" s="147">
        <v>0</v>
      </c>
      <c r="AA269" s="148">
        <f>Z269*K269</f>
        <v>0</v>
      </c>
      <c r="AR269" s="21" t="s">
        <v>340</v>
      </c>
      <c r="AT269" s="21" t="s">
        <v>508</v>
      </c>
      <c r="AU269" s="21" t="s">
        <v>130</v>
      </c>
      <c r="AY269" s="21" t="s">
        <v>164</v>
      </c>
      <c r="BE269" s="149">
        <f>IF(U269="základní",N269,0)</f>
        <v>0</v>
      </c>
      <c r="BF269" s="149">
        <f>IF(U269="snížená",N269,0)</f>
        <v>0</v>
      </c>
      <c r="BG269" s="149">
        <f>IF(U269="zákl. přenesená",N269,0)</f>
        <v>0</v>
      </c>
      <c r="BH269" s="149">
        <f>IF(U269="sníž. přenesená",N269,0)</f>
        <v>0</v>
      </c>
      <c r="BI269" s="149">
        <f>IF(U269="nulová",N269,0)</f>
        <v>0</v>
      </c>
      <c r="BJ269" s="21" t="s">
        <v>80</v>
      </c>
      <c r="BK269" s="149">
        <f>ROUND(L269*K269,2)</f>
        <v>0</v>
      </c>
      <c r="BL269" s="21" t="s">
        <v>163</v>
      </c>
      <c r="BM269" s="21" t="s">
        <v>1439</v>
      </c>
    </row>
    <row r="270" spans="2:65" s="1" customFormat="1" ht="25.5" customHeight="1">
      <c r="B270" s="140"/>
      <c r="C270" s="170" t="s">
        <v>605</v>
      </c>
      <c r="D270" s="170" t="s">
        <v>508</v>
      </c>
      <c r="E270" s="171" t="s">
        <v>1440</v>
      </c>
      <c r="F270" s="263" t="s">
        <v>1441</v>
      </c>
      <c r="G270" s="263"/>
      <c r="H270" s="263"/>
      <c r="I270" s="263"/>
      <c r="J270" s="172" t="s">
        <v>569</v>
      </c>
      <c r="K270" s="173">
        <v>1</v>
      </c>
      <c r="L270" s="264">
        <v>0</v>
      </c>
      <c r="M270" s="264"/>
      <c r="N270" s="264">
        <f>ROUND(L270*K270,2)</f>
        <v>0</v>
      </c>
      <c r="O270" s="225"/>
      <c r="P270" s="225"/>
      <c r="Q270" s="225"/>
      <c r="R270" s="145"/>
      <c r="T270" s="146" t="s">
        <v>5</v>
      </c>
      <c r="U270" s="43" t="s">
        <v>37</v>
      </c>
      <c r="V270" s="147">
        <v>0</v>
      </c>
      <c r="W270" s="147">
        <f>V270*K270</f>
        <v>0</v>
      </c>
      <c r="X270" s="147">
        <v>8.8000000000000005E-3</v>
      </c>
      <c r="Y270" s="147">
        <f>X270*K270</f>
        <v>8.8000000000000005E-3</v>
      </c>
      <c r="Z270" s="147">
        <v>0</v>
      </c>
      <c r="AA270" s="148">
        <f>Z270*K270</f>
        <v>0</v>
      </c>
      <c r="AR270" s="21" t="s">
        <v>340</v>
      </c>
      <c r="AT270" s="21" t="s">
        <v>508</v>
      </c>
      <c r="AU270" s="21" t="s">
        <v>130</v>
      </c>
      <c r="AY270" s="21" t="s">
        <v>164</v>
      </c>
      <c r="BE270" s="149">
        <f>IF(U270="základní",N270,0)</f>
        <v>0</v>
      </c>
      <c r="BF270" s="149">
        <f>IF(U270="snížená",N270,0)</f>
        <v>0</v>
      </c>
      <c r="BG270" s="149">
        <f>IF(U270="zákl. přenesená",N270,0)</f>
        <v>0</v>
      </c>
      <c r="BH270" s="149">
        <f>IF(U270="sníž. přenesená",N270,0)</f>
        <v>0</v>
      </c>
      <c r="BI270" s="149">
        <f>IF(U270="nulová",N270,0)</f>
        <v>0</v>
      </c>
      <c r="BJ270" s="21" t="s">
        <v>80</v>
      </c>
      <c r="BK270" s="149">
        <f>ROUND(L270*K270,2)</f>
        <v>0</v>
      </c>
      <c r="BL270" s="21" t="s">
        <v>163</v>
      </c>
      <c r="BM270" s="21" t="s">
        <v>1442</v>
      </c>
    </row>
    <row r="271" spans="2:65" s="1" customFormat="1" ht="38.25" customHeight="1">
      <c r="B271" s="140"/>
      <c r="C271" s="141" t="s">
        <v>610</v>
      </c>
      <c r="D271" s="141" t="s">
        <v>165</v>
      </c>
      <c r="E271" s="142" t="s">
        <v>1443</v>
      </c>
      <c r="F271" s="224" t="s">
        <v>1444</v>
      </c>
      <c r="G271" s="224"/>
      <c r="H271" s="224"/>
      <c r="I271" s="224"/>
      <c r="J271" s="143" t="s">
        <v>569</v>
      </c>
      <c r="K271" s="144">
        <v>3</v>
      </c>
      <c r="L271" s="225">
        <v>0</v>
      </c>
      <c r="M271" s="225"/>
      <c r="N271" s="225">
        <f>ROUND(L271*K271,2)</f>
        <v>0</v>
      </c>
      <c r="O271" s="225"/>
      <c r="P271" s="225"/>
      <c r="Q271" s="225"/>
      <c r="R271" s="145"/>
      <c r="T271" s="146" t="s">
        <v>5</v>
      </c>
      <c r="U271" s="43" t="s">
        <v>37</v>
      </c>
      <c r="V271" s="147">
        <v>2.0630000000000002</v>
      </c>
      <c r="W271" s="147">
        <f>V271*K271</f>
        <v>6.1890000000000001</v>
      </c>
      <c r="X271" s="147">
        <v>0</v>
      </c>
      <c r="Y271" s="147">
        <f>X271*K271</f>
        <v>0</v>
      </c>
      <c r="Z271" s="147">
        <v>0</v>
      </c>
      <c r="AA271" s="148">
        <f>Z271*K271</f>
        <v>0</v>
      </c>
      <c r="AR271" s="21" t="s">
        <v>163</v>
      </c>
      <c r="AT271" s="21" t="s">
        <v>165</v>
      </c>
      <c r="AU271" s="21" t="s">
        <v>130</v>
      </c>
      <c r="AY271" s="21" t="s">
        <v>164</v>
      </c>
      <c r="BE271" s="149">
        <f>IF(U271="základní",N271,0)</f>
        <v>0</v>
      </c>
      <c r="BF271" s="149">
        <f>IF(U271="snížená",N271,0)</f>
        <v>0</v>
      </c>
      <c r="BG271" s="149">
        <f>IF(U271="zákl. přenesená",N271,0)</f>
        <v>0</v>
      </c>
      <c r="BH271" s="149">
        <f>IF(U271="sníž. přenesená",N271,0)</f>
        <v>0</v>
      </c>
      <c r="BI271" s="149">
        <f>IF(U271="nulová",N271,0)</f>
        <v>0</v>
      </c>
      <c r="BJ271" s="21" t="s">
        <v>80</v>
      </c>
      <c r="BK271" s="149">
        <f>ROUND(L271*K271,2)</f>
        <v>0</v>
      </c>
      <c r="BL271" s="21" t="s">
        <v>163</v>
      </c>
      <c r="BM271" s="21" t="s">
        <v>1445</v>
      </c>
    </row>
    <row r="272" spans="2:65" s="10" customFormat="1" ht="16.5" customHeight="1">
      <c r="B272" s="154"/>
      <c r="C272" s="155"/>
      <c r="D272" s="155"/>
      <c r="E272" s="156" t="s">
        <v>5</v>
      </c>
      <c r="F272" s="257" t="s">
        <v>1446</v>
      </c>
      <c r="G272" s="258"/>
      <c r="H272" s="258"/>
      <c r="I272" s="258"/>
      <c r="J272" s="155"/>
      <c r="K272" s="157">
        <v>3</v>
      </c>
      <c r="L272" s="155"/>
      <c r="M272" s="155"/>
      <c r="N272" s="155"/>
      <c r="O272" s="155"/>
      <c r="P272" s="155"/>
      <c r="Q272" s="155"/>
      <c r="R272" s="158"/>
      <c r="T272" s="159"/>
      <c r="U272" s="155"/>
      <c r="V272" s="155"/>
      <c r="W272" s="155"/>
      <c r="X272" s="155"/>
      <c r="Y272" s="155"/>
      <c r="Z272" s="155"/>
      <c r="AA272" s="160"/>
      <c r="AT272" s="161" t="s">
        <v>371</v>
      </c>
      <c r="AU272" s="161" t="s">
        <v>130</v>
      </c>
      <c r="AV272" s="10" t="s">
        <v>130</v>
      </c>
      <c r="AW272" s="10" t="s">
        <v>30</v>
      </c>
      <c r="AX272" s="10" t="s">
        <v>72</v>
      </c>
      <c r="AY272" s="161" t="s">
        <v>164</v>
      </c>
    </row>
    <row r="273" spans="2:65" s="11" customFormat="1" ht="16.5" customHeight="1">
      <c r="B273" s="162"/>
      <c r="C273" s="163"/>
      <c r="D273" s="163"/>
      <c r="E273" s="164" t="s">
        <v>5</v>
      </c>
      <c r="F273" s="255" t="s">
        <v>375</v>
      </c>
      <c r="G273" s="256"/>
      <c r="H273" s="256"/>
      <c r="I273" s="256"/>
      <c r="J273" s="163"/>
      <c r="K273" s="165">
        <v>3</v>
      </c>
      <c r="L273" s="163"/>
      <c r="M273" s="163"/>
      <c r="N273" s="163"/>
      <c r="O273" s="163"/>
      <c r="P273" s="163"/>
      <c r="Q273" s="163"/>
      <c r="R273" s="166"/>
      <c r="T273" s="167"/>
      <c r="U273" s="163"/>
      <c r="V273" s="163"/>
      <c r="W273" s="163"/>
      <c r="X273" s="163"/>
      <c r="Y273" s="163"/>
      <c r="Z273" s="163"/>
      <c r="AA273" s="168"/>
      <c r="AT273" s="169" t="s">
        <v>371</v>
      </c>
      <c r="AU273" s="169" t="s">
        <v>130</v>
      </c>
      <c r="AV273" s="11" t="s">
        <v>163</v>
      </c>
      <c r="AW273" s="11" t="s">
        <v>30</v>
      </c>
      <c r="AX273" s="11" t="s">
        <v>80</v>
      </c>
      <c r="AY273" s="169" t="s">
        <v>164</v>
      </c>
    </row>
    <row r="274" spans="2:65" s="1" customFormat="1" ht="25.5" customHeight="1">
      <c r="B274" s="140"/>
      <c r="C274" s="170" t="s">
        <v>597</v>
      </c>
      <c r="D274" s="170" t="s">
        <v>508</v>
      </c>
      <c r="E274" s="171" t="s">
        <v>1447</v>
      </c>
      <c r="F274" s="263" t="s">
        <v>1448</v>
      </c>
      <c r="G274" s="263"/>
      <c r="H274" s="263"/>
      <c r="I274" s="263"/>
      <c r="J274" s="172" t="s">
        <v>569</v>
      </c>
      <c r="K274" s="173">
        <v>1</v>
      </c>
      <c r="L274" s="264">
        <v>0</v>
      </c>
      <c r="M274" s="264"/>
      <c r="N274" s="264">
        <f>ROUND(L274*K274,2)</f>
        <v>0</v>
      </c>
      <c r="O274" s="225"/>
      <c r="P274" s="225"/>
      <c r="Q274" s="225"/>
      <c r="R274" s="145"/>
      <c r="T274" s="146" t="s">
        <v>5</v>
      </c>
      <c r="U274" s="43" t="s">
        <v>37</v>
      </c>
      <c r="V274" s="147">
        <v>0</v>
      </c>
      <c r="W274" s="147">
        <f>V274*K274</f>
        <v>0</v>
      </c>
      <c r="X274" s="147">
        <v>1.9699999999999999E-2</v>
      </c>
      <c r="Y274" s="147">
        <f>X274*K274</f>
        <v>1.9699999999999999E-2</v>
      </c>
      <c r="Z274" s="147">
        <v>0</v>
      </c>
      <c r="AA274" s="148">
        <f>Z274*K274</f>
        <v>0</v>
      </c>
      <c r="AR274" s="21" t="s">
        <v>340</v>
      </c>
      <c r="AT274" s="21" t="s">
        <v>508</v>
      </c>
      <c r="AU274" s="21" t="s">
        <v>130</v>
      </c>
      <c r="AY274" s="21" t="s">
        <v>164</v>
      </c>
      <c r="BE274" s="149">
        <f>IF(U274="základní",N274,0)</f>
        <v>0</v>
      </c>
      <c r="BF274" s="149">
        <f>IF(U274="snížená",N274,0)</f>
        <v>0</v>
      </c>
      <c r="BG274" s="149">
        <f>IF(U274="zákl. přenesená",N274,0)</f>
        <v>0</v>
      </c>
      <c r="BH274" s="149">
        <f>IF(U274="sníž. přenesená",N274,0)</f>
        <v>0</v>
      </c>
      <c r="BI274" s="149">
        <f>IF(U274="nulová",N274,0)</f>
        <v>0</v>
      </c>
      <c r="BJ274" s="21" t="s">
        <v>80</v>
      </c>
      <c r="BK274" s="149">
        <f>ROUND(L274*K274,2)</f>
        <v>0</v>
      </c>
      <c r="BL274" s="21" t="s">
        <v>163</v>
      </c>
      <c r="BM274" s="21" t="s">
        <v>1449</v>
      </c>
    </row>
    <row r="275" spans="2:65" s="1" customFormat="1" ht="25.5" customHeight="1">
      <c r="B275" s="140"/>
      <c r="C275" s="170" t="s">
        <v>601</v>
      </c>
      <c r="D275" s="170" t="s">
        <v>508</v>
      </c>
      <c r="E275" s="171" t="s">
        <v>1450</v>
      </c>
      <c r="F275" s="263" t="s">
        <v>1451</v>
      </c>
      <c r="G275" s="263"/>
      <c r="H275" s="263"/>
      <c r="I275" s="263"/>
      <c r="J275" s="172" t="s">
        <v>569</v>
      </c>
      <c r="K275" s="173">
        <v>2</v>
      </c>
      <c r="L275" s="264">
        <v>0</v>
      </c>
      <c r="M275" s="264"/>
      <c r="N275" s="264">
        <f>ROUND(L275*K275,2)</f>
        <v>0</v>
      </c>
      <c r="O275" s="225"/>
      <c r="P275" s="225"/>
      <c r="Q275" s="225"/>
      <c r="R275" s="145"/>
      <c r="T275" s="146" t="s">
        <v>5</v>
      </c>
      <c r="U275" s="43" t="s">
        <v>37</v>
      </c>
      <c r="V275" s="147">
        <v>0</v>
      </c>
      <c r="W275" s="147">
        <f>V275*K275</f>
        <v>0</v>
      </c>
      <c r="X275" s="147">
        <v>1.78E-2</v>
      </c>
      <c r="Y275" s="147">
        <f>X275*K275</f>
        <v>3.56E-2</v>
      </c>
      <c r="Z275" s="147">
        <v>0</v>
      </c>
      <c r="AA275" s="148">
        <f>Z275*K275</f>
        <v>0</v>
      </c>
      <c r="AR275" s="21" t="s">
        <v>340</v>
      </c>
      <c r="AT275" s="21" t="s">
        <v>508</v>
      </c>
      <c r="AU275" s="21" t="s">
        <v>130</v>
      </c>
      <c r="AY275" s="21" t="s">
        <v>164</v>
      </c>
      <c r="BE275" s="149">
        <f>IF(U275="základní",N275,0)</f>
        <v>0</v>
      </c>
      <c r="BF275" s="149">
        <f>IF(U275="snížená",N275,0)</f>
        <v>0</v>
      </c>
      <c r="BG275" s="149">
        <f>IF(U275="zákl. přenesená",N275,0)</f>
        <v>0</v>
      </c>
      <c r="BH275" s="149">
        <f>IF(U275="sníž. přenesená",N275,0)</f>
        <v>0</v>
      </c>
      <c r="BI275" s="149">
        <f>IF(U275="nulová",N275,0)</f>
        <v>0</v>
      </c>
      <c r="BJ275" s="21" t="s">
        <v>80</v>
      </c>
      <c r="BK275" s="149">
        <f>ROUND(L275*K275,2)</f>
        <v>0</v>
      </c>
      <c r="BL275" s="21" t="s">
        <v>163</v>
      </c>
      <c r="BM275" s="21" t="s">
        <v>1452</v>
      </c>
    </row>
    <row r="276" spans="2:65" s="1" customFormat="1" ht="38.25" customHeight="1">
      <c r="B276" s="140"/>
      <c r="C276" s="141" t="s">
        <v>582</v>
      </c>
      <c r="D276" s="141" t="s">
        <v>165</v>
      </c>
      <c r="E276" s="142" t="s">
        <v>1453</v>
      </c>
      <c r="F276" s="224" t="s">
        <v>1454</v>
      </c>
      <c r="G276" s="224"/>
      <c r="H276" s="224"/>
      <c r="I276" s="224"/>
      <c r="J276" s="143" t="s">
        <v>569</v>
      </c>
      <c r="K276" s="144">
        <v>7</v>
      </c>
      <c r="L276" s="225">
        <v>0</v>
      </c>
      <c r="M276" s="225"/>
      <c r="N276" s="225">
        <f>ROUND(L276*K276,2)</f>
        <v>0</v>
      </c>
      <c r="O276" s="225"/>
      <c r="P276" s="225"/>
      <c r="Q276" s="225"/>
      <c r="R276" s="145"/>
      <c r="T276" s="146" t="s">
        <v>5</v>
      </c>
      <c r="U276" s="43" t="s">
        <v>37</v>
      </c>
      <c r="V276" s="147">
        <v>2.2919999999999998</v>
      </c>
      <c r="W276" s="147">
        <f>V276*K276</f>
        <v>16.043999999999997</v>
      </c>
      <c r="X276" s="147">
        <v>0</v>
      </c>
      <c r="Y276" s="147">
        <f>X276*K276</f>
        <v>0</v>
      </c>
      <c r="Z276" s="147">
        <v>0</v>
      </c>
      <c r="AA276" s="148">
        <f>Z276*K276</f>
        <v>0</v>
      </c>
      <c r="AR276" s="21" t="s">
        <v>163</v>
      </c>
      <c r="AT276" s="21" t="s">
        <v>165</v>
      </c>
      <c r="AU276" s="21" t="s">
        <v>130</v>
      </c>
      <c r="AY276" s="21" t="s">
        <v>164</v>
      </c>
      <c r="BE276" s="149">
        <f>IF(U276="základní",N276,0)</f>
        <v>0</v>
      </c>
      <c r="BF276" s="149">
        <f>IF(U276="snížená",N276,0)</f>
        <v>0</v>
      </c>
      <c r="BG276" s="149">
        <f>IF(U276="zákl. přenesená",N276,0)</f>
        <v>0</v>
      </c>
      <c r="BH276" s="149">
        <f>IF(U276="sníž. přenesená",N276,0)</f>
        <v>0</v>
      </c>
      <c r="BI276" s="149">
        <f>IF(U276="nulová",N276,0)</f>
        <v>0</v>
      </c>
      <c r="BJ276" s="21" t="s">
        <v>80</v>
      </c>
      <c r="BK276" s="149">
        <f>ROUND(L276*K276,2)</f>
        <v>0</v>
      </c>
      <c r="BL276" s="21" t="s">
        <v>163</v>
      </c>
      <c r="BM276" s="21" t="s">
        <v>1455</v>
      </c>
    </row>
    <row r="277" spans="2:65" s="10" customFormat="1" ht="16.5" customHeight="1">
      <c r="B277" s="154"/>
      <c r="C277" s="155"/>
      <c r="D277" s="155"/>
      <c r="E277" s="156" t="s">
        <v>5</v>
      </c>
      <c r="F277" s="257" t="s">
        <v>1456</v>
      </c>
      <c r="G277" s="258"/>
      <c r="H277" s="258"/>
      <c r="I277" s="258"/>
      <c r="J277" s="155"/>
      <c r="K277" s="157">
        <v>7</v>
      </c>
      <c r="L277" s="155"/>
      <c r="M277" s="155"/>
      <c r="N277" s="155"/>
      <c r="O277" s="155"/>
      <c r="P277" s="155"/>
      <c r="Q277" s="155"/>
      <c r="R277" s="158"/>
      <c r="T277" s="159"/>
      <c r="U277" s="155"/>
      <c r="V277" s="155"/>
      <c r="W277" s="155"/>
      <c r="X277" s="155"/>
      <c r="Y277" s="155"/>
      <c r="Z277" s="155"/>
      <c r="AA277" s="160"/>
      <c r="AT277" s="161" t="s">
        <v>371</v>
      </c>
      <c r="AU277" s="161" t="s">
        <v>130</v>
      </c>
      <c r="AV277" s="10" t="s">
        <v>130</v>
      </c>
      <c r="AW277" s="10" t="s">
        <v>30</v>
      </c>
      <c r="AX277" s="10" t="s">
        <v>72</v>
      </c>
      <c r="AY277" s="161" t="s">
        <v>164</v>
      </c>
    </row>
    <row r="278" spans="2:65" s="11" customFormat="1" ht="16.5" customHeight="1">
      <c r="B278" s="162"/>
      <c r="C278" s="163"/>
      <c r="D278" s="163"/>
      <c r="E278" s="164" t="s">
        <v>5</v>
      </c>
      <c r="F278" s="255" t="s">
        <v>375</v>
      </c>
      <c r="G278" s="256"/>
      <c r="H278" s="256"/>
      <c r="I278" s="256"/>
      <c r="J278" s="163"/>
      <c r="K278" s="165">
        <v>7</v>
      </c>
      <c r="L278" s="163"/>
      <c r="M278" s="163"/>
      <c r="N278" s="163"/>
      <c r="O278" s="163"/>
      <c r="P278" s="163"/>
      <c r="Q278" s="163"/>
      <c r="R278" s="166"/>
      <c r="T278" s="167"/>
      <c r="U278" s="163"/>
      <c r="V278" s="163"/>
      <c r="W278" s="163"/>
      <c r="X278" s="163"/>
      <c r="Y278" s="163"/>
      <c r="Z278" s="163"/>
      <c r="AA278" s="168"/>
      <c r="AT278" s="169" t="s">
        <v>371</v>
      </c>
      <c r="AU278" s="169" t="s">
        <v>130</v>
      </c>
      <c r="AV278" s="11" t="s">
        <v>163</v>
      </c>
      <c r="AW278" s="11" t="s">
        <v>30</v>
      </c>
      <c r="AX278" s="11" t="s">
        <v>80</v>
      </c>
      <c r="AY278" s="169" t="s">
        <v>164</v>
      </c>
    </row>
    <row r="279" spans="2:65" s="1" customFormat="1" ht="25.5" customHeight="1">
      <c r="B279" s="140"/>
      <c r="C279" s="170" t="s">
        <v>588</v>
      </c>
      <c r="D279" s="170" t="s">
        <v>508</v>
      </c>
      <c r="E279" s="171" t="s">
        <v>1457</v>
      </c>
      <c r="F279" s="263" t="s">
        <v>1458</v>
      </c>
      <c r="G279" s="263"/>
      <c r="H279" s="263"/>
      <c r="I279" s="263"/>
      <c r="J279" s="172" t="s">
        <v>569</v>
      </c>
      <c r="K279" s="173">
        <v>4</v>
      </c>
      <c r="L279" s="264">
        <v>0</v>
      </c>
      <c r="M279" s="264"/>
      <c r="N279" s="264">
        <f>ROUND(L279*K279,2)</f>
        <v>0</v>
      </c>
      <c r="O279" s="225"/>
      <c r="P279" s="225"/>
      <c r="Q279" s="225"/>
      <c r="R279" s="145"/>
      <c r="T279" s="146" t="s">
        <v>5</v>
      </c>
      <c r="U279" s="43" t="s">
        <v>37</v>
      </c>
      <c r="V279" s="147">
        <v>0</v>
      </c>
      <c r="W279" s="147">
        <f>V279*K279</f>
        <v>0</v>
      </c>
      <c r="X279" s="147">
        <v>1.14E-2</v>
      </c>
      <c r="Y279" s="147">
        <f>X279*K279</f>
        <v>4.5600000000000002E-2</v>
      </c>
      <c r="Z279" s="147">
        <v>0</v>
      </c>
      <c r="AA279" s="148">
        <f>Z279*K279</f>
        <v>0</v>
      </c>
      <c r="AR279" s="21" t="s">
        <v>340</v>
      </c>
      <c r="AT279" s="21" t="s">
        <v>508</v>
      </c>
      <c r="AU279" s="21" t="s">
        <v>130</v>
      </c>
      <c r="AY279" s="21" t="s">
        <v>164</v>
      </c>
      <c r="BE279" s="149">
        <f>IF(U279="základní",N279,0)</f>
        <v>0</v>
      </c>
      <c r="BF279" s="149">
        <f>IF(U279="snížená",N279,0)</f>
        <v>0</v>
      </c>
      <c r="BG279" s="149">
        <f>IF(U279="zákl. přenesená",N279,0)</f>
        <v>0</v>
      </c>
      <c r="BH279" s="149">
        <f>IF(U279="sníž. přenesená",N279,0)</f>
        <v>0</v>
      </c>
      <c r="BI279" s="149">
        <f>IF(U279="nulová",N279,0)</f>
        <v>0</v>
      </c>
      <c r="BJ279" s="21" t="s">
        <v>80</v>
      </c>
      <c r="BK279" s="149">
        <f>ROUND(L279*K279,2)</f>
        <v>0</v>
      </c>
      <c r="BL279" s="21" t="s">
        <v>163</v>
      </c>
      <c r="BM279" s="21" t="s">
        <v>1459</v>
      </c>
    </row>
    <row r="280" spans="2:65" s="1" customFormat="1" ht="25.5" customHeight="1">
      <c r="B280" s="140"/>
      <c r="C280" s="170" t="s">
        <v>593</v>
      </c>
      <c r="D280" s="170" t="s">
        <v>508</v>
      </c>
      <c r="E280" s="171" t="s">
        <v>1460</v>
      </c>
      <c r="F280" s="263" t="s">
        <v>1461</v>
      </c>
      <c r="G280" s="263"/>
      <c r="H280" s="263"/>
      <c r="I280" s="263"/>
      <c r="J280" s="172" t="s">
        <v>569</v>
      </c>
      <c r="K280" s="173">
        <v>1</v>
      </c>
      <c r="L280" s="264">
        <v>0</v>
      </c>
      <c r="M280" s="264"/>
      <c r="N280" s="264">
        <f>ROUND(L280*K280,2)</f>
        <v>0</v>
      </c>
      <c r="O280" s="225"/>
      <c r="P280" s="225"/>
      <c r="Q280" s="225"/>
      <c r="R280" s="145"/>
      <c r="T280" s="146" t="s">
        <v>5</v>
      </c>
      <c r="U280" s="43" t="s">
        <v>37</v>
      </c>
      <c r="V280" s="147">
        <v>0</v>
      </c>
      <c r="W280" s="147">
        <f>V280*K280</f>
        <v>0</v>
      </c>
      <c r="X280" s="147">
        <v>2.3300000000000001E-2</v>
      </c>
      <c r="Y280" s="147">
        <f>X280*K280</f>
        <v>2.3300000000000001E-2</v>
      </c>
      <c r="Z280" s="147">
        <v>0</v>
      </c>
      <c r="AA280" s="148">
        <f>Z280*K280</f>
        <v>0</v>
      </c>
      <c r="AR280" s="21" t="s">
        <v>340</v>
      </c>
      <c r="AT280" s="21" t="s">
        <v>508</v>
      </c>
      <c r="AU280" s="21" t="s">
        <v>130</v>
      </c>
      <c r="AY280" s="21" t="s">
        <v>164</v>
      </c>
      <c r="BE280" s="149">
        <f>IF(U280="základní",N280,0)</f>
        <v>0</v>
      </c>
      <c r="BF280" s="149">
        <f>IF(U280="snížená",N280,0)</f>
        <v>0</v>
      </c>
      <c r="BG280" s="149">
        <f>IF(U280="zákl. přenesená",N280,0)</f>
        <v>0</v>
      </c>
      <c r="BH280" s="149">
        <f>IF(U280="sníž. přenesená",N280,0)</f>
        <v>0</v>
      </c>
      <c r="BI280" s="149">
        <f>IF(U280="nulová",N280,0)</f>
        <v>0</v>
      </c>
      <c r="BJ280" s="21" t="s">
        <v>80</v>
      </c>
      <c r="BK280" s="149">
        <f>ROUND(L280*K280,2)</f>
        <v>0</v>
      </c>
      <c r="BL280" s="21" t="s">
        <v>163</v>
      </c>
      <c r="BM280" s="21" t="s">
        <v>1462</v>
      </c>
    </row>
    <row r="281" spans="2:65" s="1" customFormat="1" ht="25.5" customHeight="1">
      <c r="B281" s="140"/>
      <c r="C281" s="170" t="s">
        <v>577</v>
      </c>
      <c r="D281" s="170" t="s">
        <v>508</v>
      </c>
      <c r="E281" s="171" t="s">
        <v>1463</v>
      </c>
      <c r="F281" s="263" t="s">
        <v>1464</v>
      </c>
      <c r="G281" s="263"/>
      <c r="H281" s="263"/>
      <c r="I281" s="263"/>
      <c r="J281" s="172" t="s">
        <v>569</v>
      </c>
      <c r="K281" s="173">
        <v>2</v>
      </c>
      <c r="L281" s="264">
        <v>0</v>
      </c>
      <c r="M281" s="264"/>
      <c r="N281" s="264">
        <f>ROUND(L281*K281,2)</f>
        <v>0</v>
      </c>
      <c r="O281" s="225"/>
      <c r="P281" s="225"/>
      <c r="Q281" s="225"/>
      <c r="R281" s="145"/>
      <c r="T281" s="146" t="s">
        <v>5</v>
      </c>
      <c r="U281" s="43" t="s">
        <v>37</v>
      </c>
      <c r="V281" s="147">
        <v>0</v>
      </c>
      <c r="W281" s="147">
        <f>V281*K281</f>
        <v>0</v>
      </c>
      <c r="X281" s="147">
        <v>2.41E-2</v>
      </c>
      <c r="Y281" s="147">
        <f>X281*K281</f>
        <v>4.82E-2</v>
      </c>
      <c r="Z281" s="147">
        <v>0</v>
      </c>
      <c r="AA281" s="148">
        <f>Z281*K281</f>
        <v>0</v>
      </c>
      <c r="AR281" s="21" t="s">
        <v>340</v>
      </c>
      <c r="AT281" s="21" t="s">
        <v>508</v>
      </c>
      <c r="AU281" s="21" t="s">
        <v>130</v>
      </c>
      <c r="AY281" s="21" t="s">
        <v>164</v>
      </c>
      <c r="BE281" s="149">
        <f>IF(U281="základní",N281,0)</f>
        <v>0</v>
      </c>
      <c r="BF281" s="149">
        <f>IF(U281="snížená",N281,0)</f>
        <v>0</v>
      </c>
      <c r="BG281" s="149">
        <f>IF(U281="zákl. přenesená",N281,0)</f>
        <v>0</v>
      </c>
      <c r="BH281" s="149">
        <f>IF(U281="sníž. přenesená",N281,0)</f>
        <v>0</v>
      </c>
      <c r="BI281" s="149">
        <f>IF(U281="nulová",N281,0)</f>
        <v>0</v>
      </c>
      <c r="BJ281" s="21" t="s">
        <v>80</v>
      </c>
      <c r="BK281" s="149">
        <f>ROUND(L281*K281,2)</f>
        <v>0</v>
      </c>
      <c r="BL281" s="21" t="s">
        <v>163</v>
      </c>
      <c r="BM281" s="21" t="s">
        <v>1465</v>
      </c>
    </row>
    <row r="282" spans="2:65" s="1" customFormat="1" ht="25.5" customHeight="1">
      <c r="B282" s="140"/>
      <c r="C282" s="141" t="s">
        <v>572</v>
      </c>
      <c r="D282" s="141" t="s">
        <v>165</v>
      </c>
      <c r="E282" s="142" t="s">
        <v>1466</v>
      </c>
      <c r="F282" s="224" t="s">
        <v>1467</v>
      </c>
      <c r="G282" s="224"/>
      <c r="H282" s="224"/>
      <c r="I282" s="224"/>
      <c r="J282" s="143" t="s">
        <v>569</v>
      </c>
      <c r="K282" s="144">
        <v>8</v>
      </c>
      <c r="L282" s="225">
        <v>0</v>
      </c>
      <c r="M282" s="225"/>
      <c r="N282" s="225">
        <f>ROUND(L282*K282,2)</f>
        <v>0</v>
      </c>
      <c r="O282" s="225"/>
      <c r="P282" s="225"/>
      <c r="Q282" s="225"/>
      <c r="R282" s="145"/>
      <c r="T282" s="146" t="s">
        <v>5</v>
      </c>
      <c r="U282" s="43" t="s">
        <v>37</v>
      </c>
      <c r="V282" s="147">
        <v>1.04</v>
      </c>
      <c r="W282" s="147">
        <f>V282*K282</f>
        <v>8.32</v>
      </c>
      <c r="X282" s="147">
        <v>3.0100000000000001E-3</v>
      </c>
      <c r="Y282" s="147">
        <f>X282*K282</f>
        <v>2.4080000000000001E-2</v>
      </c>
      <c r="Z282" s="147">
        <v>0</v>
      </c>
      <c r="AA282" s="148">
        <f>Z282*K282</f>
        <v>0</v>
      </c>
      <c r="AR282" s="21" t="s">
        <v>163</v>
      </c>
      <c r="AT282" s="21" t="s">
        <v>165</v>
      </c>
      <c r="AU282" s="21" t="s">
        <v>130</v>
      </c>
      <c r="AY282" s="21" t="s">
        <v>164</v>
      </c>
      <c r="BE282" s="149">
        <f>IF(U282="základní",N282,0)</f>
        <v>0</v>
      </c>
      <c r="BF282" s="149">
        <f>IF(U282="snížená",N282,0)</f>
        <v>0</v>
      </c>
      <c r="BG282" s="149">
        <f>IF(U282="zákl. přenesená",N282,0)</f>
        <v>0</v>
      </c>
      <c r="BH282" s="149">
        <f>IF(U282="sníž. přenesená",N282,0)</f>
        <v>0</v>
      </c>
      <c r="BI282" s="149">
        <f>IF(U282="nulová",N282,0)</f>
        <v>0</v>
      </c>
      <c r="BJ282" s="21" t="s">
        <v>80</v>
      </c>
      <c r="BK282" s="149">
        <f>ROUND(L282*K282,2)</f>
        <v>0</v>
      </c>
      <c r="BL282" s="21" t="s">
        <v>163</v>
      </c>
      <c r="BM282" s="21" t="s">
        <v>1468</v>
      </c>
    </row>
    <row r="283" spans="2:65" s="10" customFormat="1" ht="16.5" customHeight="1">
      <c r="B283" s="154"/>
      <c r="C283" s="155"/>
      <c r="D283" s="155"/>
      <c r="E283" s="156" t="s">
        <v>5</v>
      </c>
      <c r="F283" s="257" t="s">
        <v>1469</v>
      </c>
      <c r="G283" s="258"/>
      <c r="H283" s="258"/>
      <c r="I283" s="258"/>
      <c r="J283" s="155"/>
      <c r="K283" s="157">
        <v>8</v>
      </c>
      <c r="L283" s="155"/>
      <c r="M283" s="155"/>
      <c r="N283" s="155"/>
      <c r="O283" s="155"/>
      <c r="P283" s="155"/>
      <c r="Q283" s="155"/>
      <c r="R283" s="158"/>
      <c r="T283" s="159"/>
      <c r="U283" s="155"/>
      <c r="V283" s="155"/>
      <c r="W283" s="155"/>
      <c r="X283" s="155"/>
      <c r="Y283" s="155"/>
      <c r="Z283" s="155"/>
      <c r="AA283" s="160"/>
      <c r="AT283" s="161" t="s">
        <v>371</v>
      </c>
      <c r="AU283" s="161" t="s">
        <v>130</v>
      </c>
      <c r="AV283" s="10" t="s">
        <v>130</v>
      </c>
      <c r="AW283" s="10" t="s">
        <v>30</v>
      </c>
      <c r="AX283" s="10" t="s">
        <v>72</v>
      </c>
      <c r="AY283" s="161" t="s">
        <v>164</v>
      </c>
    </row>
    <row r="284" spans="2:65" s="11" customFormat="1" ht="16.5" customHeight="1">
      <c r="B284" s="162"/>
      <c r="C284" s="163"/>
      <c r="D284" s="163"/>
      <c r="E284" s="164" t="s">
        <v>5</v>
      </c>
      <c r="F284" s="255" t="s">
        <v>375</v>
      </c>
      <c r="G284" s="256"/>
      <c r="H284" s="256"/>
      <c r="I284" s="256"/>
      <c r="J284" s="163"/>
      <c r="K284" s="165">
        <v>8</v>
      </c>
      <c r="L284" s="163"/>
      <c r="M284" s="163"/>
      <c r="N284" s="163"/>
      <c r="O284" s="163"/>
      <c r="P284" s="163"/>
      <c r="Q284" s="163"/>
      <c r="R284" s="166"/>
      <c r="T284" s="167"/>
      <c r="U284" s="163"/>
      <c r="V284" s="163"/>
      <c r="W284" s="163"/>
      <c r="X284" s="163"/>
      <c r="Y284" s="163"/>
      <c r="Z284" s="163"/>
      <c r="AA284" s="168"/>
      <c r="AT284" s="169" t="s">
        <v>371</v>
      </c>
      <c r="AU284" s="169" t="s">
        <v>130</v>
      </c>
      <c r="AV284" s="11" t="s">
        <v>163</v>
      </c>
      <c r="AW284" s="11" t="s">
        <v>30</v>
      </c>
      <c r="AX284" s="11" t="s">
        <v>80</v>
      </c>
      <c r="AY284" s="169" t="s">
        <v>164</v>
      </c>
    </row>
    <row r="285" spans="2:65" s="1" customFormat="1" ht="25.5" customHeight="1">
      <c r="B285" s="140"/>
      <c r="C285" s="170" t="s">
        <v>478</v>
      </c>
      <c r="D285" s="170" t="s">
        <v>508</v>
      </c>
      <c r="E285" s="171" t="s">
        <v>1470</v>
      </c>
      <c r="F285" s="263" t="s">
        <v>1471</v>
      </c>
      <c r="G285" s="263"/>
      <c r="H285" s="263"/>
      <c r="I285" s="263"/>
      <c r="J285" s="172" t="s">
        <v>569</v>
      </c>
      <c r="K285" s="173">
        <v>2</v>
      </c>
      <c r="L285" s="264">
        <v>0</v>
      </c>
      <c r="M285" s="264"/>
      <c r="N285" s="264">
        <f t="shared" ref="N285:N291" si="10">ROUND(L285*K285,2)</f>
        <v>0</v>
      </c>
      <c r="O285" s="225"/>
      <c r="P285" s="225"/>
      <c r="Q285" s="225"/>
      <c r="R285" s="145"/>
      <c r="T285" s="146" t="s">
        <v>5</v>
      </c>
      <c r="U285" s="43" t="s">
        <v>37</v>
      </c>
      <c r="V285" s="147">
        <v>0</v>
      </c>
      <c r="W285" s="147">
        <f t="shared" ref="W285:W291" si="11">V285*K285</f>
        <v>0</v>
      </c>
      <c r="X285" s="147">
        <v>1.8599999999999998E-2</v>
      </c>
      <c r="Y285" s="147">
        <f t="shared" ref="Y285:Y291" si="12">X285*K285</f>
        <v>3.7199999999999997E-2</v>
      </c>
      <c r="Z285" s="147">
        <v>0</v>
      </c>
      <c r="AA285" s="148">
        <f t="shared" ref="AA285:AA291" si="13">Z285*K285</f>
        <v>0</v>
      </c>
      <c r="AR285" s="21" t="s">
        <v>340</v>
      </c>
      <c r="AT285" s="21" t="s">
        <v>508</v>
      </c>
      <c r="AU285" s="21" t="s">
        <v>130</v>
      </c>
      <c r="AY285" s="21" t="s">
        <v>164</v>
      </c>
      <c r="BE285" s="149">
        <f t="shared" ref="BE285:BE291" si="14">IF(U285="základní",N285,0)</f>
        <v>0</v>
      </c>
      <c r="BF285" s="149">
        <f t="shared" ref="BF285:BF291" si="15">IF(U285="snížená",N285,0)</f>
        <v>0</v>
      </c>
      <c r="BG285" s="149">
        <f t="shared" ref="BG285:BG291" si="16">IF(U285="zákl. přenesená",N285,0)</f>
        <v>0</v>
      </c>
      <c r="BH285" s="149">
        <f t="shared" ref="BH285:BH291" si="17">IF(U285="sníž. přenesená",N285,0)</f>
        <v>0</v>
      </c>
      <c r="BI285" s="149">
        <f t="shared" ref="BI285:BI291" si="18">IF(U285="nulová",N285,0)</f>
        <v>0</v>
      </c>
      <c r="BJ285" s="21" t="s">
        <v>80</v>
      </c>
      <c r="BK285" s="149">
        <f t="shared" ref="BK285:BK291" si="19">ROUND(L285*K285,2)</f>
        <v>0</v>
      </c>
      <c r="BL285" s="21" t="s">
        <v>163</v>
      </c>
      <c r="BM285" s="21" t="s">
        <v>1472</v>
      </c>
    </row>
    <row r="286" spans="2:65" s="1" customFormat="1" ht="25.5" customHeight="1">
      <c r="B286" s="140"/>
      <c r="C286" s="170" t="s">
        <v>496</v>
      </c>
      <c r="D286" s="170" t="s">
        <v>508</v>
      </c>
      <c r="E286" s="171" t="s">
        <v>1473</v>
      </c>
      <c r="F286" s="263" t="s">
        <v>1474</v>
      </c>
      <c r="G286" s="263"/>
      <c r="H286" s="263"/>
      <c r="I286" s="263"/>
      <c r="J286" s="172" t="s">
        <v>569</v>
      </c>
      <c r="K286" s="173">
        <v>1</v>
      </c>
      <c r="L286" s="264">
        <v>0</v>
      </c>
      <c r="M286" s="264"/>
      <c r="N286" s="264">
        <f t="shared" si="10"/>
        <v>0</v>
      </c>
      <c r="O286" s="225"/>
      <c r="P286" s="225"/>
      <c r="Q286" s="225"/>
      <c r="R286" s="145"/>
      <c r="T286" s="146" t="s">
        <v>5</v>
      </c>
      <c r="U286" s="43" t="s">
        <v>37</v>
      </c>
      <c r="V286" s="147">
        <v>0</v>
      </c>
      <c r="W286" s="147">
        <f t="shared" si="11"/>
        <v>0</v>
      </c>
      <c r="X286" s="147">
        <v>2.9000000000000001E-2</v>
      </c>
      <c r="Y286" s="147">
        <f t="shared" si="12"/>
        <v>2.9000000000000001E-2</v>
      </c>
      <c r="Z286" s="147">
        <v>0</v>
      </c>
      <c r="AA286" s="148">
        <f t="shared" si="13"/>
        <v>0</v>
      </c>
      <c r="AR286" s="21" t="s">
        <v>340</v>
      </c>
      <c r="AT286" s="21" t="s">
        <v>508</v>
      </c>
      <c r="AU286" s="21" t="s">
        <v>130</v>
      </c>
      <c r="AY286" s="21" t="s">
        <v>164</v>
      </c>
      <c r="BE286" s="149">
        <f t="shared" si="14"/>
        <v>0</v>
      </c>
      <c r="BF286" s="149">
        <f t="shared" si="15"/>
        <v>0</v>
      </c>
      <c r="BG286" s="149">
        <f t="shared" si="16"/>
        <v>0</v>
      </c>
      <c r="BH286" s="149">
        <f t="shared" si="17"/>
        <v>0</v>
      </c>
      <c r="BI286" s="149">
        <f t="shared" si="18"/>
        <v>0</v>
      </c>
      <c r="BJ286" s="21" t="s">
        <v>80</v>
      </c>
      <c r="BK286" s="149">
        <f t="shared" si="19"/>
        <v>0</v>
      </c>
      <c r="BL286" s="21" t="s">
        <v>163</v>
      </c>
      <c r="BM286" s="21" t="s">
        <v>1475</v>
      </c>
    </row>
    <row r="287" spans="2:65" s="1" customFormat="1" ht="25.5" customHeight="1">
      <c r="B287" s="140"/>
      <c r="C287" s="170" t="s">
        <v>492</v>
      </c>
      <c r="D287" s="170" t="s">
        <v>508</v>
      </c>
      <c r="E287" s="171" t="s">
        <v>1476</v>
      </c>
      <c r="F287" s="263" t="s">
        <v>1477</v>
      </c>
      <c r="G287" s="263"/>
      <c r="H287" s="263"/>
      <c r="I287" s="263"/>
      <c r="J287" s="172" t="s">
        <v>569</v>
      </c>
      <c r="K287" s="173">
        <v>1</v>
      </c>
      <c r="L287" s="264">
        <v>0</v>
      </c>
      <c r="M287" s="264"/>
      <c r="N287" s="264">
        <f t="shared" si="10"/>
        <v>0</v>
      </c>
      <c r="O287" s="225"/>
      <c r="P287" s="225"/>
      <c r="Q287" s="225"/>
      <c r="R287" s="145"/>
      <c r="T287" s="146" t="s">
        <v>5</v>
      </c>
      <c r="U287" s="43" t="s">
        <v>37</v>
      </c>
      <c r="V287" s="147">
        <v>0</v>
      </c>
      <c r="W287" s="147">
        <f t="shared" si="11"/>
        <v>0</v>
      </c>
      <c r="X287" s="147">
        <v>3.0499999999999999E-2</v>
      </c>
      <c r="Y287" s="147">
        <f t="shared" si="12"/>
        <v>3.0499999999999999E-2</v>
      </c>
      <c r="Z287" s="147">
        <v>0</v>
      </c>
      <c r="AA287" s="148">
        <f t="shared" si="13"/>
        <v>0</v>
      </c>
      <c r="AR287" s="21" t="s">
        <v>340</v>
      </c>
      <c r="AT287" s="21" t="s">
        <v>508</v>
      </c>
      <c r="AU287" s="21" t="s">
        <v>130</v>
      </c>
      <c r="AY287" s="21" t="s">
        <v>164</v>
      </c>
      <c r="BE287" s="149">
        <f t="shared" si="14"/>
        <v>0</v>
      </c>
      <c r="BF287" s="149">
        <f t="shared" si="15"/>
        <v>0</v>
      </c>
      <c r="BG287" s="149">
        <f t="shared" si="16"/>
        <v>0</v>
      </c>
      <c r="BH287" s="149">
        <f t="shared" si="17"/>
        <v>0</v>
      </c>
      <c r="BI287" s="149">
        <f t="shared" si="18"/>
        <v>0</v>
      </c>
      <c r="BJ287" s="21" t="s">
        <v>80</v>
      </c>
      <c r="BK287" s="149">
        <f t="shared" si="19"/>
        <v>0</v>
      </c>
      <c r="BL287" s="21" t="s">
        <v>163</v>
      </c>
      <c r="BM287" s="21" t="s">
        <v>1478</v>
      </c>
    </row>
    <row r="288" spans="2:65" s="1" customFormat="1" ht="25.5" customHeight="1">
      <c r="B288" s="140"/>
      <c r="C288" s="170" t="s">
        <v>500</v>
      </c>
      <c r="D288" s="170" t="s">
        <v>508</v>
      </c>
      <c r="E288" s="171" t="s">
        <v>1479</v>
      </c>
      <c r="F288" s="263" t="s">
        <v>1480</v>
      </c>
      <c r="G288" s="263"/>
      <c r="H288" s="263"/>
      <c r="I288" s="263"/>
      <c r="J288" s="172" t="s">
        <v>569</v>
      </c>
      <c r="K288" s="173">
        <v>2</v>
      </c>
      <c r="L288" s="264">
        <v>0</v>
      </c>
      <c r="M288" s="264"/>
      <c r="N288" s="264">
        <f t="shared" si="10"/>
        <v>0</v>
      </c>
      <c r="O288" s="225"/>
      <c r="P288" s="225"/>
      <c r="Q288" s="225"/>
      <c r="R288" s="145"/>
      <c r="T288" s="146" t="s">
        <v>5</v>
      </c>
      <c r="U288" s="43" t="s">
        <v>37</v>
      </c>
      <c r="V288" s="147">
        <v>0</v>
      </c>
      <c r="W288" s="147">
        <f t="shared" si="11"/>
        <v>0</v>
      </c>
      <c r="X288" s="147">
        <v>1.8800000000000001E-2</v>
      </c>
      <c r="Y288" s="147">
        <f t="shared" si="12"/>
        <v>3.7600000000000001E-2</v>
      </c>
      <c r="Z288" s="147">
        <v>0</v>
      </c>
      <c r="AA288" s="148">
        <f t="shared" si="13"/>
        <v>0</v>
      </c>
      <c r="AR288" s="21" t="s">
        <v>340</v>
      </c>
      <c r="AT288" s="21" t="s">
        <v>508</v>
      </c>
      <c r="AU288" s="21" t="s">
        <v>130</v>
      </c>
      <c r="AY288" s="21" t="s">
        <v>164</v>
      </c>
      <c r="BE288" s="149">
        <f t="shared" si="14"/>
        <v>0</v>
      </c>
      <c r="BF288" s="149">
        <f t="shared" si="15"/>
        <v>0</v>
      </c>
      <c r="BG288" s="149">
        <f t="shared" si="16"/>
        <v>0</v>
      </c>
      <c r="BH288" s="149">
        <f t="shared" si="17"/>
        <v>0</v>
      </c>
      <c r="BI288" s="149">
        <f t="shared" si="18"/>
        <v>0</v>
      </c>
      <c r="BJ288" s="21" t="s">
        <v>80</v>
      </c>
      <c r="BK288" s="149">
        <f t="shared" si="19"/>
        <v>0</v>
      </c>
      <c r="BL288" s="21" t="s">
        <v>163</v>
      </c>
      <c r="BM288" s="21" t="s">
        <v>1481</v>
      </c>
    </row>
    <row r="289" spans="2:65" s="1" customFormat="1" ht="25.5" customHeight="1">
      <c r="B289" s="140"/>
      <c r="C289" s="170" t="s">
        <v>488</v>
      </c>
      <c r="D289" s="170" t="s">
        <v>508</v>
      </c>
      <c r="E289" s="171" t="s">
        <v>1482</v>
      </c>
      <c r="F289" s="263" t="s">
        <v>1483</v>
      </c>
      <c r="G289" s="263"/>
      <c r="H289" s="263"/>
      <c r="I289" s="263"/>
      <c r="J289" s="172" t="s">
        <v>569</v>
      </c>
      <c r="K289" s="173">
        <v>1</v>
      </c>
      <c r="L289" s="264">
        <v>0</v>
      </c>
      <c r="M289" s="264"/>
      <c r="N289" s="264">
        <f t="shared" si="10"/>
        <v>0</v>
      </c>
      <c r="O289" s="225"/>
      <c r="P289" s="225"/>
      <c r="Q289" s="225"/>
      <c r="R289" s="145"/>
      <c r="T289" s="146" t="s">
        <v>5</v>
      </c>
      <c r="U289" s="43" t="s">
        <v>37</v>
      </c>
      <c r="V289" s="147">
        <v>0</v>
      </c>
      <c r="W289" s="147">
        <f t="shared" si="11"/>
        <v>0</v>
      </c>
      <c r="X289" s="147">
        <v>1.14E-2</v>
      </c>
      <c r="Y289" s="147">
        <f t="shared" si="12"/>
        <v>1.14E-2</v>
      </c>
      <c r="Z289" s="147">
        <v>0</v>
      </c>
      <c r="AA289" s="148">
        <f t="shared" si="13"/>
        <v>0</v>
      </c>
      <c r="AR289" s="21" t="s">
        <v>340</v>
      </c>
      <c r="AT289" s="21" t="s">
        <v>508</v>
      </c>
      <c r="AU289" s="21" t="s">
        <v>130</v>
      </c>
      <c r="AY289" s="21" t="s">
        <v>164</v>
      </c>
      <c r="BE289" s="149">
        <f t="shared" si="14"/>
        <v>0</v>
      </c>
      <c r="BF289" s="149">
        <f t="shared" si="15"/>
        <v>0</v>
      </c>
      <c r="BG289" s="149">
        <f t="shared" si="16"/>
        <v>0</v>
      </c>
      <c r="BH289" s="149">
        <f t="shared" si="17"/>
        <v>0</v>
      </c>
      <c r="BI289" s="149">
        <f t="shared" si="18"/>
        <v>0</v>
      </c>
      <c r="BJ289" s="21" t="s">
        <v>80</v>
      </c>
      <c r="BK289" s="149">
        <f t="shared" si="19"/>
        <v>0</v>
      </c>
      <c r="BL289" s="21" t="s">
        <v>163</v>
      </c>
      <c r="BM289" s="21" t="s">
        <v>1484</v>
      </c>
    </row>
    <row r="290" spans="2:65" s="1" customFormat="1" ht="25.5" customHeight="1">
      <c r="B290" s="140"/>
      <c r="C290" s="170" t="s">
        <v>566</v>
      </c>
      <c r="D290" s="170" t="s">
        <v>508</v>
      </c>
      <c r="E290" s="171" t="s">
        <v>1485</v>
      </c>
      <c r="F290" s="263" t="s">
        <v>1486</v>
      </c>
      <c r="G290" s="263"/>
      <c r="H290" s="263"/>
      <c r="I290" s="263"/>
      <c r="J290" s="172" t="s">
        <v>569</v>
      </c>
      <c r="K290" s="173">
        <v>1</v>
      </c>
      <c r="L290" s="264">
        <v>0</v>
      </c>
      <c r="M290" s="264"/>
      <c r="N290" s="264">
        <f t="shared" si="10"/>
        <v>0</v>
      </c>
      <c r="O290" s="225"/>
      <c r="P290" s="225"/>
      <c r="Q290" s="225"/>
      <c r="R290" s="145"/>
      <c r="T290" s="146" t="s">
        <v>5</v>
      </c>
      <c r="U290" s="43" t="s">
        <v>37</v>
      </c>
      <c r="V290" s="147">
        <v>0</v>
      </c>
      <c r="W290" s="147">
        <f t="shared" si="11"/>
        <v>0</v>
      </c>
      <c r="X290" s="147">
        <v>1.14E-2</v>
      </c>
      <c r="Y290" s="147">
        <f t="shared" si="12"/>
        <v>1.14E-2</v>
      </c>
      <c r="Z290" s="147">
        <v>0</v>
      </c>
      <c r="AA290" s="148">
        <f t="shared" si="13"/>
        <v>0</v>
      </c>
      <c r="AR290" s="21" t="s">
        <v>340</v>
      </c>
      <c r="AT290" s="21" t="s">
        <v>508</v>
      </c>
      <c r="AU290" s="21" t="s">
        <v>130</v>
      </c>
      <c r="AY290" s="21" t="s">
        <v>164</v>
      </c>
      <c r="BE290" s="149">
        <f t="shared" si="14"/>
        <v>0</v>
      </c>
      <c r="BF290" s="149">
        <f t="shared" si="15"/>
        <v>0</v>
      </c>
      <c r="BG290" s="149">
        <f t="shared" si="16"/>
        <v>0</v>
      </c>
      <c r="BH290" s="149">
        <f t="shared" si="17"/>
        <v>0</v>
      </c>
      <c r="BI290" s="149">
        <f t="shared" si="18"/>
        <v>0</v>
      </c>
      <c r="BJ290" s="21" t="s">
        <v>80</v>
      </c>
      <c r="BK290" s="149">
        <f t="shared" si="19"/>
        <v>0</v>
      </c>
      <c r="BL290" s="21" t="s">
        <v>163</v>
      </c>
      <c r="BM290" s="21" t="s">
        <v>1487</v>
      </c>
    </row>
    <row r="291" spans="2:65" s="1" customFormat="1" ht="38.25" customHeight="1">
      <c r="B291" s="140"/>
      <c r="C291" s="141" t="s">
        <v>654</v>
      </c>
      <c r="D291" s="141" t="s">
        <v>165</v>
      </c>
      <c r="E291" s="142" t="s">
        <v>1488</v>
      </c>
      <c r="F291" s="224" t="s">
        <v>1489</v>
      </c>
      <c r="G291" s="224"/>
      <c r="H291" s="224"/>
      <c r="I291" s="224"/>
      <c r="J291" s="143" t="s">
        <v>569</v>
      </c>
      <c r="K291" s="144">
        <v>2</v>
      </c>
      <c r="L291" s="225">
        <v>0</v>
      </c>
      <c r="M291" s="225"/>
      <c r="N291" s="225">
        <f t="shared" si="10"/>
        <v>0</v>
      </c>
      <c r="O291" s="225"/>
      <c r="P291" s="225"/>
      <c r="Q291" s="225"/>
      <c r="R291" s="145"/>
      <c r="T291" s="146" t="s">
        <v>5</v>
      </c>
      <c r="U291" s="43" t="s">
        <v>37</v>
      </c>
      <c r="V291" s="147">
        <v>2.919</v>
      </c>
      <c r="W291" s="147">
        <f t="shared" si="11"/>
        <v>5.8380000000000001</v>
      </c>
      <c r="X291" s="147">
        <v>0</v>
      </c>
      <c r="Y291" s="147">
        <f t="shared" si="12"/>
        <v>0</v>
      </c>
      <c r="Z291" s="147">
        <v>0</v>
      </c>
      <c r="AA291" s="148">
        <f t="shared" si="13"/>
        <v>0</v>
      </c>
      <c r="AR291" s="21" t="s">
        <v>163</v>
      </c>
      <c r="AT291" s="21" t="s">
        <v>165</v>
      </c>
      <c r="AU291" s="21" t="s">
        <v>130</v>
      </c>
      <c r="AY291" s="21" t="s">
        <v>164</v>
      </c>
      <c r="BE291" s="149">
        <f t="shared" si="14"/>
        <v>0</v>
      </c>
      <c r="BF291" s="149">
        <f t="shared" si="15"/>
        <v>0</v>
      </c>
      <c r="BG291" s="149">
        <f t="shared" si="16"/>
        <v>0</v>
      </c>
      <c r="BH291" s="149">
        <f t="shared" si="17"/>
        <v>0</v>
      </c>
      <c r="BI291" s="149">
        <f t="shared" si="18"/>
        <v>0</v>
      </c>
      <c r="BJ291" s="21" t="s">
        <v>80</v>
      </c>
      <c r="BK291" s="149">
        <f t="shared" si="19"/>
        <v>0</v>
      </c>
      <c r="BL291" s="21" t="s">
        <v>163</v>
      </c>
      <c r="BM291" s="21" t="s">
        <v>1490</v>
      </c>
    </row>
    <row r="292" spans="2:65" s="10" customFormat="1" ht="16.5" customHeight="1">
      <c r="B292" s="154"/>
      <c r="C292" s="155"/>
      <c r="D292" s="155"/>
      <c r="E292" s="156" t="s">
        <v>5</v>
      </c>
      <c r="F292" s="257" t="s">
        <v>1491</v>
      </c>
      <c r="G292" s="258"/>
      <c r="H292" s="258"/>
      <c r="I292" s="258"/>
      <c r="J292" s="155"/>
      <c r="K292" s="157">
        <v>2</v>
      </c>
      <c r="L292" s="155"/>
      <c r="M292" s="155"/>
      <c r="N292" s="155"/>
      <c r="O292" s="155"/>
      <c r="P292" s="155"/>
      <c r="Q292" s="155"/>
      <c r="R292" s="158"/>
      <c r="T292" s="159"/>
      <c r="U292" s="155"/>
      <c r="V292" s="155"/>
      <c r="W292" s="155"/>
      <c r="X292" s="155"/>
      <c r="Y292" s="155"/>
      <c r="Z292" s="155"/>
      <c r="AA292" s="160"/>
      <c r="AT292" s="161" t="s">
        <v>371</v>
      </c>
      <c r="AU292" s="161" t="s">
        <v>130</v>
      </c>
      <c r="AV292" s="10" t="s">
        <v>130</v>
      </c>
      <c r="AW292" s="10" t="s">
        <v>30</v>
      </c>
      <c r="AX292" s="10" t="s">
        <v>72</v>
      </c>
      <c r="AY292" s="161" t="s">
        <v>164</v>
      </c>
    </row>
    <row r="293" spans="2:65" s="11" customFormat="1" ht="16.5" customHeight="1">
      <c r="B293" s="162"/>
      <c r="C293" s="163"/>
      <c r="D293" s="163"/>
      <c r="E293" s="164" t="s">
        <v>5</v>
      </c>
      <c r="F293" s="255" t="s">
        <v>375</v>
      </c>
      <c r="G293" s="256"/>
      <c r="H293" s="256"/>
      <c r="I293" s="256"/>
      <c r="J293" s="163"/>
      <c r="K293" s="165">
        <v>2</v>
      </c>
      <c r="L293" s="163"/>
      <c r="M293" s="163"/>
      <c r="N293" s="163"/>
      <c r="O293" s="163"/>
      <c r="P293" s="163"/>
      <c r="Q293" s="163"/>
      <c r="R293" s="166"/>
      <c r="T293" s="167"/>
      <c r="U293" s="163"/>
      <c r="V293" s="163"/>
      <c r="W293" s="163"/>
      <c r="X293" s="163"/>
      <c r="Y293" s="163"/>
      <c r="Z293" s="163"/>
      <c r="AA293" s="168"/>
      <c r="AT293" s="169" t="s">
        <v>371</v>
      </c>
      <c r="AU293" s="169" t="s">
        <v>130</v>
      </c>
      <c r="AV293" s="11" t="s">
        <v>163</v>
      </c>
      <c r="AW293" s="11" t="s">
        <v>30</v>
      </c>
      <c r="AX293" s="11" t="s">
        <v>80</v>
      </c>
      <c r="AY293" s="169" t="s">
        <v>164</v>
      </c>
    </row>
    <row r="294" spans="2:65" s="1" customFormat="1" ht="25.5" customHeight="1">
      <c r="B294" s="140"/>
      <c r="C294" s="170" t="s">
        <v>544</v>
      </c>
      <c r="D294" s="170" t="s">
        <v>508</v>
      </c>
      <c r="E294" s="171" t="s">
        <v>1492</v>
      </c>
      <c r="F294" s="263" t="s">
        <v>1493</v>
      </c>
      <c r="G294" s="263"/>
      <c r="H294" s="263"/>
      <c r="I294" s="263"/>
      <c r="J294" s="172" t="s">
        <v>569</v>
      </c>
      <c r="K294" s="173">
        <v>2</v>
      </c>
      <c r="L294" s="264">
        <v>0</v>
      </c>
      <c r="M294" s="264"/>
      <c r="N294" s="264">
        <f>ROUND(L294*K294,2)</f>
        <v>0</v>
      </c>
      <c r="O294" s="225"/>
      <c r="P294" s="225"/>
      <c r="Q294" s="225"/>
      <c r="R294" s="145"/>
      <c r="T294" s="146" t="s">
        <v>5</v>
      </c>
      <c r="U294" s="43" t="s">
        <v>37</v>
      </c>
      <c r="V294" s="147">
        <v>0</v>
      </c>
      <c r="W294" s="147">
        <f>V294*K294</f>
        <v>0</v>
      </c>
      <c r="X294" s="147">
        <v>3.2000000000000001E-2</v>
      </c>
      <c r="Y294" s="147">
        <f>X294*K294</f>
        <v>6.4000000000000001E-2</v>
      </c>
      <c r="Z294" s="147">
        <v>0</v>
      </c>
      <c r="AA294" s="148">
        <f>Z294*K294</f>
        <v>0</v>
      </c>
      <c r="AR294" s="21" t="s">
        <v>340</v>
      </c>
      <c r="AT294" s="21" t="s">
        <v>508</v>
      </c>
      <c r="AU294" s="21" t="s">
        <v>130</v>
      </c>
      <c r="AY294" s="21" t="s">
        <v>164</v>
      </c>
      <c r="BE294" s="149">
        <f>IF(U294="základní",N294,0)</f>
        <v>0</v>
      </c>
      <c r="BF294" s="149">
        <f>IF(U294="snížená",N294,0)</f>
        <v>0</v>
      </c>
      <c r="BG294" s="149">
        <f>IF(U294="zákl. přenesená",N294,0)</f>
        <v>0</v>
      </c>
      <c r="BH294" s="149">
        <f>IF(U294="sníž. přenesená",N294,0)</f>
        <v>0</v>
      </c>
      <c r="BI294" s="149">
        <f>IF(U294="nulová",N294,0)</f>
        <v>0</v>
      </c>
      <c r="BJ294" s="21" t="s">
        <v>80</v>
      </c>
      <c r="BK294" s="149">
        <f>ROUND(L294*K294,2)</f>
        <v>0</v>
      </c>
      <c r="BL294" s="21" t="s">
        <v>163</v>
      </c>
      <c r="BM294" s="21" t="s">
        <v>1494</v>
      </c>
    </row>
    <row r="295" spans="2:65" s="1" customFormat="1" ht="25.5" customHeight="1">
      <c r="B295" s="140"/>
      <c r="C295" s="141" t="s">
        <v>550</v>
      </c>
      <c r="D295" s="141" t="s">
        <v>165</v>
      </c>
      <c r="E295" s="142" t="s">
        <v>1495</v>
      </c>
      <c r="F295" s="224" t="s">
        <v>1496</v>
      </c>
      <c r="G295" s="224"/>
      <c r="H295" s="224"/>
      <c r="I295" s="224"/>
      <c r="J295" s="143" t="s">
        <v>569</v>
      </c>
      <c r="K295" s="144">
        <v>3</v>
      </c>
      <c r="L295" s="225">
        <v>0</v>
      </c>
      <c r="M295" s="225"/>
      <c r="N295" s="225">
        <f>ROUND(L295*K295,2)</f>
        <v>0</v>
      </c>
      <c r="O295" s="225"/>
      <c r="P295" s="225"/>
      <c r="Q295" s="225"/>
      <c r="R295" s="145"/>
      <c r="T295" s="146" t="s">
        <v>5</v>
      </c>
      <c r="U295" s="43" t="s">
        <v>37</v>
      </c>
      <c r="V295" s="147">
        <v>1.4350000000000001</v>
      </c>
      <c r="W295" s="147">
        <f>V295*K295</f>
        <v>4.3049999999999997</v>
      </c>
      <c r="X295" s="147">
        <v>4.4999999999999997E-3</v>
      </c>
      <c r="Y295" s="147">
        <f>X295*K295</f>
        <v>1.3499999999999998E-2</v>
      </c>
      <c r="Z295" s="147">
        <v>0</v>
      </c>
      <c r="AA295" s="148">
        <f>Z295*K295</f>
        <v>0</v>
      </c>
      <c r="AR295" s="21" t="s">
        <v>163</v>
      </c>
      <c r="AT295" s="21" t="s">
        <v>165</v>
      </c>
      <c r="AU295" s="21" t="s">
        <v>130</v>
      </c>
      <c r="AY295" s="21" t="s">
        <v>164</v>
      </c>
      <c r="BE295" s="149">
        <f>IF(U295="základní",N295,0)</f>
        <v>0</v>
      </c>
      <c r="BF295" s="149">
        <f>IF(U295="snížená",N295,0)</f>
        <v>0</v>
      </c>
      <c r="BG295" s="149">
        <f>IF(U295="zákl. přenesená",N295,0)</f>
        <v>0</v>
      </c>
      <c r="BH295" s="149">
        <f>IF(U295="sníž. přenesená",N295,0)</f>
        <v>0</v>
      </c>
      <c r="BI295" s="149">
        <f>IF(U295="nulová",N295,0)</f>
        <v>0</v>
      </c>
      <c r="BJ295" s="21" t="s">
        <v>80</v>
      </c>
      <c r="BK295" s="149">
        <f>ROUND(L295*K295,2)</f>
        <v>0</v>
      </c>
      <c r="BL295" s="21" t="s">
        <v>163</v>
      </c>
      <c r="BM295" s="21" t="s">
        <v>1497</v>
      </c>
    </row>
    <row r="296" spans="2:65" s="10" customFormat="1" ht="16.5" customHeight="1">
      <c r="B296" s="154"/>
      <c r="C296" s="155"/>
      <c r="D296" s="155"/>
      <c r="E296" s="156" t="s">
        <v>5</v>
      </c>
      <c r="F296" s="257" t="s">
        <v>1498</v>
      </c>
      <c r="G296" s="258"/>
      <c r="H296" s="258"/>
      <c r="I296" s="258"/>
      <c r="J296" s="155"/>
      <c r="K296" s="157">
        <v>3</v>
      </c>
      <c r="L296" s="155"/>
      <c r="M296" s="155"/>
      <c r="N296" s="155"/>
      <c r="O296" s="155"/>
      <c r="P296" s="155"/>
      <c r="Q296" s="155"/>
      <c r="R296" s="158"/>
      <c r="T296" s="159"/>
      <c r="U296" s="155"/>
      <c r="V296" s="155"/>
      <c r="W296" s="155"/>
      <c r="X296" s="155"/>
      <c r="Y296" s="155"/>
      <c r="Z296" s="155"/>
      <c r="AA296" s="160"/>
      <c r="AT296" s="161" t="s">
        <v>371</v>
      </c>
      <c r="AU296" s="161" t="s">
        <v>130</v>
      </c>
      <c r="AV296" s="10" t="s">
        <v>130</v>
      </c>
      <c r="AW296" s="10" t="s">
        <v>30</v>
      </c>
      <c r="AX296" s="10" t="s">
        <v>72</v>
      </c>
      <c r="AY296" s="161" t="s">
        <v>164</v>
      </c>
    </row>
    <row r="297" spans="2:65" s="11" customFormat="1" ht="16.5" customHeight="1">
      <c r="B297" s="162"/>
      <c r="C297" s="163"/>
      <c r="D297" s="163"/>
      <c r="E297" s="164" t="s">
        <v>5</v>
      </c>
      <c r="F297" s="255" t="s">
        <v>375</v>
      </c>
      <c r="G297" s="256"/>
      <c r="H297" s="256"/>
      <c r="I297" s="256"/>
      <c r="J297" s="163"/>
      <c r="K297" s="165">
        <v>3</v>
      </c>
      <c r="L297" s="163"/>
      <c r="M297" s="163"/>
      <c r="N297" s="163"/>
      <c r="O297" s="163"/>
      <c r="P297" s="163"/>
      <c r="Q297" s="163"/>
      <c r="R297" s="166"/>
      <c r="T297" s="167"/>
      <c r="U297" s="163"/>
      <c r="V297" s="163"/>
      <c r="W297" s="163"/>
      <c r="X297" s="163"/>
      <c r="Y297" s="163"/>
      <c r="Z297" s="163"/>
      <c r="AA297" s="168"/>
      <c r="AT297" s="169" t="s">
        <v>371</v>
      </c>
      <c r="AU297" s="169" t="s">
        <v>130</v>
      </c>
      <c r="AV297" s="11" t="s">
        <v>163</v>
      </c>
      <c r="AW297" s="11" t="s">
        <v>30</v>
      </c>
      <c r="AX297" s="11" t="s">
        <v>80</v>
      </c>
      <c r="AY297" s="169" t="s">
        <v>164</v>
      </c>
    </row>
    <row r="298" spans="2:65" s="1" customFormat="1" ht="25.5" customHeight="1">
      <c r="B298" s="140"/>
      <c r="C298" s="170" t="s">
        <v>554</v>
      </c>
      <c r="D298" s="170" t="s">
        <v>508</v>
      </c>
      <c r="E298" s="171" t="s">
        <v>1499</v>
      </c>
      <c r="F298" s="263" t="s">
        <v>1500</v>
      </c>
      <c r="G298" s="263"/>
      <c r="H298" s="263"/>
      <c r="I298" s="263"/>
      <c r="J298" s="172" t="s">
        <v>569</v>
      </c>
      <c r="K298" s="173">
        <v>1</v>
      </c>
      <c r="L298" s="264">
        <v>0</v>
      </c>
      <c r="M298" s="264"/>
      <c r="N298" s="264">
        <f>ROUND(L298*K298,2)</f>
        <v>0</v>
      </c>
      <c r="O298" s="225"/>
      <c r="P298" s="225"/>
      <c r="Q298" s="225"/>
      <c r="R298" s="145"/>
      <c r="T298" s="146" t="s">
        <v>5</v>
      </c>
      <c r="U298" s="43" t="s">
        <v>37</v>
      </c>
      <c r="V298" s="147">
        <v>0</v>
      </c>
      <c r="W298" s="147">
        <f>V298*K298</f>
        <v>0</v>
      </c>
      <c r="X298" s="147">
        <v>4.2000000000000003E-2</v>
      </c>
      <c r="Y298" s="147">
        <f>X298*K298</f>
        <v>4.2000000000000003E-2</v>
      </c>
      <c r="Z298" s="147">
        <v>0</v>
      </c>
      <c r="AA298" s="148">
        <f>Z298*K298</f>
        <v>0</v>
      </c>
      <c r="AR298" s="21" t="s">
        <v>340</v>
      </c>
      <c r="AT298" s="21" t="s">
        <v>508</v>
      </c>
      <c r="AU298" s="21" t="s">
        <v>130</v>
      </c>
      <c r="AY298" s="21" t="s">
        <v>164</v>
      </c>
      <c r="BE298" s="149">
        <f>IF(U298="základní",N298,0)</f>
        <v>0</v>
      </c>
      <c r="BF298" s="149">
        <f>IF(U298="snížená",N298,0)</f>
        <v>0</v>
      </c>
      <c r="BG298" s="149">
        <f>IF(U298="zákl. přenesená",N298,0)</f>
        <v>0</v>
      </c>
      <c r="BH298" s="149">
        <f>IF(U298="sníž. přenesená",N298,0)</f>
        <v>0</v>
      </c>
      <c r="BI298" s="149">
        <f>IF(U298="nulová",N298,0)</f>
        <v>0</v>
      </c>
      <c r="BJ298" s="21" t="s">
        <v>80</v>
      </c>
      <c r="BK298" s="149">
        <f>ROUND(L298*K298,2)</f>
        <v>0</v>
      </c>
      <c r="BL298" s="21" t="s">
        <v>163</v>
      </c>
      <c r="BM298" s="21" t="s">
        <v>1501</v>
      </c>
    </row>
    <row r="299" spans="2:65" s="1" customFormat="1" ht="25.5" customHeight="1">
      <c r="B299" s="140"/>
      <c r="C299" s="170" t="s">
        <v>458</v>
      </c>
      <c r="D299" s="170" t="s">
        <v>508</v>
      </c>
      <c r="E299" s="171" t="s">
        <v>1502</v>
      </c>
      <c r="F299" s="263" t="s">
        <v>1503</v>
      </c>
      <c r="G299" s="263"/>
      <c r="H299" s="263"/>
      <c r="I299" s="263"/>
      <c r="J299" s="172" t="s">
        <v>569</v>
      </c>
      <c r="K299" s="173">
        <v>2</v>
      </c>
      <c r="L299" s="264">
        <v>0</v>
      </c>
      <c r="M299" s="264"/>
      <c r="N299" s="264">
        <f>ROUND(L299*K299,2)</f>
        <v>0</v>
      </c>
      <c r="O299" s="225"/>
      <c r="P299" s="225"/>
      <c r="Q299" s="225"/>
      <c r="R299" s="145"/>
      <c r="T299" s="146" t="s">
        <v>5</v>
      </c>
      <c r="U299" s="43" t="s">
        <v>37</v>
      </c>
      <c r="V299" s="147">
        <v>0</v>
      </c>
      <c r="W299" s="147">
        <f>V299*K299</f>
        <v>0</v>
      </c>
      <c r="X299" s="147">
        <v>0.05</v>
      </c>
      <c r="Y299" s="147">
        <f>X299*K299</f>
        <v>0.1</v>
      </c>
      <c r="Z299" s="147">
        <v>0</v>
      </c>
      <c r="AA299" s="148">
        <f>Z299*K299</f>
        <v>0</v>
      </c>
      <c r="AR299" s="21" t="s">
        <v>340</v>
      </c>
      <c r="AT299" s="21" t="s">
        <v>508</v>
      </c>
      <c r="AU299" s="21" t="s">
        <v>130</v>
      </c>
      <c r="AY299" s="21" t="s">
        <v>164</v>
      </c>
      <c r="BE299" s="149">
        <f>IF(U299="základní",N299,0)</f>
        <v>0</v>
      </c>
      <c r="BF299" s="149">
        <f>IF(U299="snížená",N299,0)</f>
        <v>0</v>
      </c>
      <c r="BG299" s="149">
        <f>IF(U299="zákl. přenesená",N299,0)</f>
        <v>0</v>
      </c>
      <c r="BH299" s="149">
        <f>IF(U299="sníž. přenesená",N299,0)</f>
        <v>0</v>
      </c>
      <c r="BI299" s="149">
        <f>IF(U299="nulová",N299,0)</f>
        <v>0</v>
      </c>
      <c r="BJ299" s="21" t="s">
        <v>80</v>
      </c>
      <c r="BK299" s="149">
        <f>ROUND(L299*K299,2)</f>
        <v>0</v>
      </c>
      <c r="BL299" s="21" t="s">
        <v>163</v>
      </c>
      <c r="BM299" s="21" t="s">
        <v>1504</v>
      </c>
    </row>
    <row r="300" spans="2:65" s="1" customFormat="1" ht="38.25" customHeight="1">
      <c r="B300" s="140"/>
      <c r="C300" s="141" t="s">
        <v>442</v>
      </c>
      <c r="D300" s="141" t="s">
        <v>165</v>
      </c>
      <c r="E300" s="142" t="s">
        <v>1505</v>
      </c>
      <c r="F300" s="224" t="s">
        <v>1506</v>
      </c>
      <c r="G300" s="224"/>
      <c r="H300" s="224"/>
      <c r="I300" s="224"/>
      <c r="J300" s="143" t="s">
        <v>409</v>
      </c>
      <c r="K300" s="144">
        <v>31.6</v>
      </c>
      <c r="L300" s="225">
        <v>0</v>
      </c>
      <c r="M300" s="225"/>
      <c r="N300" s="225">
        <f>ROUND(L300*K300,2)</f>
        <v>0</v>
      </c>
      <c r="O300" s="225"/>
      <c r="P300" s="225"/>
      <c r="Q300" s="225"/>
      <c r="R300" s="145"/>
      <c r="T300" s="146" t="s">
        <v>5</v>
      </c>
      <c r="U300" s="43" t="s">
        <v>37</v>
      </c>
      <c r="V300" s="147">
        <v>0.23300000000000001</v>
      </c>
      <c r="W300" s="147">
        <f>V300*K300</f>
        <v>7.3628000000000009</v>
      </c>
      <c r="X300" s="147">
        <v>0</v>
      </c>
      <c r="Y300" s="147">
        <f>X300*K300</f>
        <v>0</v>
      </c>
      <c r="Z300" s="147">
        <v>0</v>
      </c>
      <c r="AA300" s="148">
        <f>Z300*K300</f>
        <v>0</v>
      </c>
      <c r="AR300" s="21" t="s">
        <v>163</v>
      </c>
      <c r="AT300" s="21" t="s">
        <v>165</v>
      </c>
      <c r="AU300" s="21" t="s">
        <v>130</v>
      </c>
      <c r="AY300" s="21" t="s">
        <v>164</v>
      </c>
      <c r="BE300" s="149">
        <f>IF(U300="základní",N300,0)</f>
        <v>0</v>
      </c>
      <c r="BF300" s="149">
        <f>IF(U300="snížená",N300,0)</f>
        <v>0</v>
      </c>
      <c r="BG300" s="149">
        <f>IF(U300="zákl. přenesená",N300,0)</f>
        <v>0</v>
      </c>
      <c r="BH300" s="149">
        <f>IF(U300="sníž. přenesená",N300,0)</f>
        <v>0</v>
      </c>
      <c r="BI300" s="149">
        <f>IF(U300="nulová",N300,0)</f>
        <v>0</v>
      </c>
      <c r="BJ300" s="21" t="s">
        <v>80</v>
      </c>
      <c r="BK300" s="149">
        <f>ROUND(L300*K300,2)</f>
        <v>0</v>
      </c>
      <c r="BL300" s="21" t="s">
        <v>163</v>
      </c>
      <c r="BM300" s="21" t="s">
        <v>1507</v>
      </c>
    </row>
    <row r="301" spans="2:65" s="10" customFormat="1" ht="16.5" customHeight="1">
      <c r="B301" s="154"/>
      <c r="C301" s="155"/>
      <c r="D301" s="155"/>
      <c r="E301" s="156" t="s">
        <v>5</v>
      </c>
      <c r="F301" s="257" t="s">
        <v>1508</v>
      </c>
      <c r="G301" s="258"/>
      <c r="H301" s="258"/>
      <c r="I301" s="258"/>
      <c r="J301" s="155"/>
      <c r="K301" s="157">
        <v>31.6</v>
      </c>
      <c r="L301" s="155"/>
      <c r="M301" s="155"/>
      <c r="N301" s="155"/>
      <c r="O301" s="155"/>
      <c r="P301" s="155"/>
      <c r="Q301" s="155"/>
      <c r="R301" s="158"/>
      <c r="T301" s="159"/>
      <c r="U301" s="155"/>
      <c r="V301" s="155"/>
      <c r="W301" s="155"/>
      <c r="X301" s="155"/>
      <c r="Y301" s="155"/>
      <c r="Z301" s="155"/>
      <c r="AA301" s="160"/>
      <c r="AT301" s="161" t="s">
        <v>371</v>
      </c>
      <c r="AU301" s="161" t="s">
        <v>130</v>
      </c>
      <c r="AV301" s="10" t="s">
        <v>130</v>
      </c>
      <c r="AW301" s="10" t="s">
        <v>30</v>
      </c>
      <c r="AX301" s="10" t="s">
        <v>72</v>
      </c>
      <c r="AY301" s="161" t="s">
        <v>164</v>
      </c>
    </row>
    <row r="302" spans="2:65" s="11" customFormat="1" ht="16.5" customHeight="1">
      <c r="B302" s="162"/>
      <c r="C302" s="163"/>
      <c r="D302" s="163"/>
      <c r="E302" s="164" t="s">
        <v>5</v>
      </c>
      <c r="F302" s="255" t="s">
        <v>375</v>
      </c>
      <c r="G302" s="256"/>
      <c r="H302" s="256"/>
      <c r="I302" s="256"/>
      <c r="J302" s="163"/>
      <c r="K302" s="165">
        <v>31.6</v>
      </c>
      <c r="L302" s="163"/>
      <c r="M302" s="163"/>
      <c r="N302" s="163"/>
      <c r="O302" s="163"/>
      <c r="P302" s="163"/>
      <c r="Q302" s="163"/>
      <c r="R302" s="166"/>
      <c r="T302" s="167"/>
      <c r="U302" s="163"/>
      <c r="V302" s="163"/>
      <c r="W302" s="163"/>
      <c r="X302" s="163"/>
      <c r="Y302" s="163"/>
      <c r="Z302" s="163"/>
      <c r="AA302" s="168"/>
      <c r="AT302" s="169" t="s">
        <v>371</v>
      </c>
      <c r="AU302" s="169" t="s">
        <v>130</v>
      </c>
      <c r="AV302" s="11" t="s">
        <v>163</v>
      </c>
      <c r="AW302" s="11" t="s">
        <v>30</v>
      </c>
      <c r="AX302" s="11" t="s">
        <v>80</v>
      </c>
      <c r="AY302" s="169" t="s">
        <v>164</v>
      </c>
    </row>
    <row r="303" spans="2:65" s="1" customFormat="1" ht="38.25" customHeight="1">
      <c r="B303" s="140"/>
      <c r="C303" s="170" t="s">
        <v>702</v>
      </c>
      <c r="D303" s="170" t="s">
        <v>508</v>
      </c>
      <c r="E303" s="171" t="s">
        <v>1509</v>
      </c>
      <c r="F303" s="263" t="s">
        <v>1510</v>
      </c>
      <c r="G303" s="263"/>
      <c r="H303" s="263"/>
      <c r="I303" s="263"/>
      <c r="J303" s="172" t="s">
        <v>409</v>
      </c>
      <c r="K303" s="173">
        <v>32.231999999999999</v>
      </c>
      <c r="L303" s="264">
        <v>0</v>
      </c>
      <c r="M303" s="264"/>
      <c r="N303" s="264">
        <f>ROUND(L303*K303,2)</f>
        <v>0</v>
      </c>
      <c r="O303" s="225"/>
      <c r="P303" s="225"/>
      <c r="Q303" s="225"/>
      <c r="R303" s="145"/>
      <c r="T303" s="146" t="s">
        <v>5</v>
      </c>
      <c r="U303" s="43" t="s">
        <v>37</v>
      </c>
      <c r="V303" s="147">
        <v>0</v>
      </c>
      <c r="W303" s="147">
        <f>V303*K303</f>
        <v>0</v>
      </c>
      <c r="X303" s="147">
        <v>1.06E-3</v>
      </c>
      <c r="Y303" s="147">
        <f>X303*K303</f>
        <v>3.4165919999999995E-2</v>
      </c>
      <c r="Z303" s="147">
        <v>0</v>
      </c>
      <c r="AA303" s="148">
        <f>Z303*K303</f>
        <v>0</v>
      </c>
      <c r="AR303" s="21" t="s">
        <v>340</v>
      </c>
      <c r="AT303" s="21" t="s">
        <v>508</v>
      </c>
      <c r="AU303" s="21" t="s">
        <v>130</v>
      </c>
      <c r="AY303" s="21" t="s">
        <v>164</v>
      </c>
      <c r="BE303" s="149">
        <f>IF(U303="základní",N303,0)</f>
        <v>0</v>
      </c>
      <c r="BF303" s="149">
        <f>IF(U303="snížená",N303,0)</f>
        <v>0</v>
      </c>
      <c r="BG303" s="149">
        <f>IF(U303="zákl. přenesená",N303,0)</f>
        <v>0</v>
      </c>
      <c r="BH303" s="149">
        <f>IF(U303="sníž. přenesená",N303,0)</f>
        <v>0</v>
      </c>
      <c r="BI303" s="149">
        <f>IF(U303="nulová",N303,0)</f>
        <v>0</v>
      </c>
      <c r="BJ303" s="21" t="s">
        <v>80</v>
      </c>
      <c r="BK303" s="149">
        <f>ROUND(L303*K303,2)</f>
        <v>0</v>
      </c>
      <c r="BL303" s="21" t="s">
        <v>163</v>
      </c>
      <c r="BM303" s="21" t="s">
        <v>1511</v>
      </c>
    </row>
    <row r="304" spans="2:65" s="1" customFormat="1" ht="25.5" customHeight="1">
      <c r="B304" s="140"/>
      <c r="C304" s="141" t="s">
        <v>1512</v>
      </c>
      <c r="D304" s="141" t="s">
        <v>165</v>
      </c>
      <c r="E304" s="142" t="s">
        <v>1513</v>
      </c>
      <c r="F304" s="224" t="s">
        <v>1514</v>
      </c>
      <c r="G304" s="224"/>
      <c r="H304" s="224"/>
      <c r="I304" s="224"/>
      <c r="J304" s="143" t="s">
        <v>409</v>
      </c>
      <c r="K304" s="144">
        <v>20</v>
      </c>
      <c r="L304" s="225">
        <v>0</v>
      </c>
      <c r="M304" s="225"/>
      <c r="N304" s="225">
        <f>ROUND(L304*K304,2)</f>
        <v>0</v>
      </c>
      <c r="O304" s="225"/>
      <c r="P304" s="225"/>
      <c r="Q304" s="225"/>
      <c r="R304" s="145"/>
      <c r="T304" s="146" t="s">
        <v>5</v>
      </c>
      <c r="U304" s="43" t="s">
        <v>37</v>
      </c>
      <c r="V304" s="147">
        <v>0.23300000000000001</v>
      </c>
      <c r="W304" s="147">
        <f>V304*K304</f>
        <v>4.66</v>
      </c>
      <c r="X304" s="147">
        <v>0</v>
      </c>
      <c r="Y304" s="147">
        <f>X304*K304</f>
        <v>0</v>
      </c>
      <c r="Z304" s="147">
        <v>0</v>
      </c>
      <c r="AA304" s="148">
        <f>Z304*K304</f>
        <v>0</v>
      </c>
      <c r="AR304" s="21" t="s">
        <v>163</v>
      </c>
      <c r="AT304" s="21" t="s">
        <v>165</v>
      </c>
      <c r="AU304" s="21" t="s">
        <v>130</v>
      </c>
      <c r="AY304" s="21" t="s">
        <v>164</v>
      </c>
      <c r="BE304" s="149">
        <f>IF(U304="základní",N304,0)</f>
        <v>0</v>
      </c>
      <c r="BF304" s="149">
        <f>IF(U304="snížená",N304,0)</f>
        <v>0</v>
      </c>
      <c r="BG304" s="149">
        <f>IF(U304="zákl. přenesená",N304,0)</f>
        <v>0</v>
      </c>
      <c r="BH304" s="149">
        <f>IF(U304="sníž. přenesená",N304,0)</f>
        <v>0</v>
      </c>
      <c r="BI304" s="149">
        <f>IF(U304="nulová",N304,0)</f>
        <v>0</v>
      </c>
      <c r="BJ304" s="21" t="s">
        <v>80</v>
      </c>
      <c r="BK304" s="149">
        <f>ROUND(L304*K304,2)</f>
        <v>0</v>
      </c>
      <c r="BL304" s="21" t="s">
        <v>163</v>
      </c>
      <c r="BM304" s="21" t="s">
        <v>1515</v>
      </c>
    </row>
    <row r="305" spans="2:65" s="10" customFormat="1" ht="16.5" customHeight="1">
      <c r="B305" s="154"/>
      <c r="C305" s="155"/>
      <c r="D305" s="155"/>
      <c r="E305" s="156" t="s">
        <v>5</v>
      </c>
      <c r="F305" s="257" t="s">
        <v>1516</v>
      </c>
      <c r="G305" s="258"/>
      <c r="H305" s="258"/>
      <c r="I305" s="258"/>
      <c r="J305" s="155"/>
      <c r="K305" s="157">
        <v>20</v>
      </c>
      <c r="L305" s="155"/>
      <c r="M305" s="155"/>
      <c r="N305" s="155"/>
      <c r="O305" s="155"/>
      <c r="P305" s="155"/>
      <c r="Q305" s="155"/>
      <c r="R305" s="158"/>
      <c r="T305" s="159"/>
      <c r="U305" s="155"/>
      <c r="V305" s="155"/>
      <c r="W305" s="155"/>
      <c r="X305" s="155"/>
      <c r="Y305" s="155"/>
      <c r="Z305" s="155"/>
      <c r="AA305" s="160"/>
      <c r="AT305" s="161" t="s">
        <v>371</v>
      </c>
      <c r="AU305" s="161" t="s">
        <v>130</v>
      </c>
      <c r="AV305" s="10" t="s">
        <v>130</v>
      </c>
      <c r="AW305" s="10" t="s">
        <v>30</v>
      </c>
      <c r="AX305" s="10" t="s">
        <v>72</v>
      </c>
      <c r="AY305" s="161" t="s">
        <v>164</v>
      </c>
    </row>
    <row r="306" spans="2:65" s="11" customFormat="1" ht="16.5" customHeight="1">
      <c r="B306" s="162"/>
      <c r="C306" s="163"/>
      <c r="D306" s="163"/>
      <c r="E306" s="164" t="s">
        <v>5</v>
      </c>
      <c r="F306" s="255" t="s">
        <v>375</v>
      </c>
      <c r="G306" s="256"/>
      <c r="H306" s="256"/>
      <c r="I306" s="256"/>
      <c r="J306" s="163"/>
      <c r="K306" s="165">
        <v>20</v>
      </c>
      <c r="L306" s="163"/>
      <c r="M306" s="163"/>
      <c r="N306" s="163"/>
      <c r="O306" s="163"/>
      <c r="P306" s="163"/>
      <c r="Q306" s="163"/>
      <c r="R306" s="166"/>
      <c r="T306" s="167"/>
      <c r="U306" s="163"/>
      <c r="V306" s="163"/>
      <c r="W306" s="163"/>
      <c r="X306" s="163"/>
      <c r="Y306" s="163"/>
      <c r="Z306" s="163"/>
      <c r="AA306" s="168"/>
      <c r="AT306" s="169" t="s">
        <v>371</v>
      </c>
      <c r="AU306" s="169" t="s">
        <v>130</v>
      </c>
      <c r="AV306" s="11" t="s">
        <v>163</v>
      </c>
      <c r="AW306" s="11" t="s">
        <v>30</v>
      </c>
      <c r="AX306" s="11" t="s">
        <v>80</v>
      </c>
      <c r="AY306" s="169" t="s">
        <v>164</v>
      </c>
    </row>
    <row r="307" spans="2:65" s="1" customFormat="1" ht="25.5" customHeight="1">
      <c r="B307" s="140"/>
      <c r="C307" s="141" t="s">
        <v>1517</v>
      </c>
      <c r="D307" s="141" t="s">
        <v>165</v>
      </c>
      <c r="E307" s="142" t="s">
        <v>1518</v>
      </c>
      <c r="F307" s="224" t="s">
        <v>1519</v>
      </c>
      <c r="G307" s="224"/>
      <c r="H307" s="224"/>
      <c r="I307" s="224"/>
      <c r="J307" s="143" t="s">
        <v>569</v>
      </c>
      <c r="K307" s="144">
        <v>10</v>
      </c>
      <c r="L307" s="225">
        <v>0</v>
      </c>
      <c r="M307" s="225"/>
      <c r="N307" s="225">
        <f>ROUND(L307*K307,2)</f>
        <v>0</v>
      </c>
      <c r="O307" s="225"/>
      <c r="P307" s="225"/>
      <c r="Q307" s="225"/>
      <c r="R307" s="145"/>
      <c r="T307" s="146" t="s">
        <v>5</v>
      </c>
      <c r="U307" s="43" t="s">
        <v>37</v>
      </c>
      <c r="V307" s="147">
        <v>0.56499999999999995</v>
      </c>
      <c r="W307" s="147">
        <f>V307*K307</f>
        <v>5.6499999999999995</v>
      </c>
      <c r="X307" s="147">
        <v>0</v>
      </c>
      <c r="Y307" s="147">
        <f>X307*K307</f>
        <v>0</v>
      </c>
      <c r="Z307" s="147">
        <v>0</v>
      </c>
      <c r="AA307" s="148">
        <f>Z307*K307</f>
        <v>0</v>
      </c>
      <c r="AR307" s="21" t="s">
        <v>163</v>
      </c>
      <c r="AT307" s="21" t="s">
        <v>165</v>
      </c>
      <c r="AU307" s="21" t="s">
        <v>130</v>
      </c>
      <c r="AY307" s="21" t="s">
        <v>164</v>
      </c>
      <c r="BE307" s="149">
        <f>IF(U307="základní",N307,0)</f>
        <v>0</v>
      </c>
      <c r="BF307" s="149">
        <f>IF(U307="snížená",N307,0)</f>
        <v>0</v>
      </c>
      <c r="BG307" s="149">
        <f>IF(U307="zákl. přenesená",N307,0)</f>
        <v>0</v>
      </c>
      <c r="BH307" s="149">
        <f>IF(U307="sníž. přenesená",N307,0)</f>
        <v>0</v>
      </c>
      <c r="BI307" s="149">
        <f>IF(U307="nulová",N307,0)</f>
        <v>0</v>
      </c>
      <c r="BJ307" s="21" t="s">
        <v>80</v>
      </c>
      <c r="BK307" s="149">
        <f>ROUND(L307*K307,2)</f>
        <v>0</v>
      </c>
      <c r="BL307" s="21" t="s">
        <v>163</v>
      </c>
      <c r="BM307" s="21" t="s">
        <v>1520</v>
      </c>
    </row>
    <row r="308" spans="2:65" s="10" customFormat="1" ht="16.5" customHeight="1">
      <c r="B308" s="154"/>
      <c r="C308" s="155"/>
      <c r="D308" s="155"/>
      <c r="E308" s="156" t="s">
        <v>5</v>
      </c>
      <c r="F308" s="257" t="s">
        <v>1521</v>
      </c>
      <c r="G308" s="258"/>
      <c r="H308" s="258"/>
      <c r="I308" s="258"/>
      <c r="J308" s="155"/>
      <c r="K308" s="157">
        <v>10</v>
      </c>
      <c r="L308" s="155"/>
      <c r="M308" s="155"/>
      <c r="N308" s="155"/>
      <c r="O308" s="155"/>
      <c r="P308" s="155"/>
      <c r="Q308" s="155"/>
      <c r="R308" s="158"/>
      <c r="T308" s="159"/>
      <c r="U308" s="155"/>
      <c r="V308" s="155"/>
      <c r="W308" s="155"/>
      <c r="X308" s="155"/>
      <c r="Y308" s="155"/>
      <c r="Z308" s="155"/>
      <c r="AA308" s="160"/>
      <c r="AT308" s="161" t="s">
        <v>371</v>
      </c>
      <c r="AU308" s="161" t="s">
        <v>130</v>
      </c>
      <c r="AV308" s="10" t="s">
        <v>130</v>
      </c>
      <c r="AW308" s="10" t="s">
        <v>30</v>
      </c>
      <c r="AX308" s="10" t="s">
        <v>72</v>
      </c>
      <c r="AY308" s="161" t="s">
        <v>164</v>
      </c>
    </row>
    <row r="309" spans="2:65" s="11" customFormat="1" ht="16.5" customHeight="1">
      <c r="B309" s="162"/>
      <c r="C309" s="163"/>
      <c r="D309" s="163"/>
      <c r="E309" s="164" t="s">
        <v>5</v>
      </c>
      <c r="F309" s="255" t="s">
        <v>375</v>
      </c>
      <c r="G309" s="256"/>
      <c r="H309" s="256"/>
      <c r="I309" s="256"/>
      <c r="J309" s="163"/>
      <c r="K309" s="165">
        <v>10</v>
      </c>
      <c r="L309" s="163"/>
      <c r="M309" s="163"/>
      <c r="N309" s="163"/>
      <c r="O309" s="163"/>
      <c r="P309" s="163"/>
      <c r="Q309" s="163"/>
      <c r="R309" s="166"/>
      <c r="T309" s="167"/>
      <c r="U309" s="163"/>
      <c r="V309" s="163"/>
      <c r="W309" s="163"/>
      <c r="X309" s="163"/>
      <c r="Y309" s="163"/>
      <c r="Z309" s="163"/>
      <c r="AA309" s="168"/>
      <c r="AT309" s="169" t="s">
        <v>371</v>
      </c>
      <c r="AU309" s="169" t="s">
        <v>130</v>
      </c>
      <c r="AV309" s="11" t="s">
        <v>163</v>
      </c>
      <c r="AW309" s="11" t="s">
        <v>30</v>
      </c>
      <c r="AX309" s="11" t="s">
        <v>80</v>
      </c>
      <c r="AY309" s="169" t="s">
        <v>164</v>
      </c>
    </row>
    <row r="310" spans="2:65" s="1" customFormat="1" ht="25.5" customHeight="1">
      <c r="B310" s="140"/>
      <c r="C310" s="170" t="s">
        <v>1522</v>
      </c>
      <c r="D310" s="170" t="s">
        <v>508</v>
      </c>
      <c r="E310" s="171" t="s">
        <v>1523</v>
      </c>
      <c r="F310" s="263" t="s">
        <v>1524</v>
      </c>
      <c r="G310" s="263"/>
      <c r="H310" s="263"/>
      <c r="I310" s="263"/>
      <c r="J310" s="172" t="s">
        <v>569</v>
      </c>
      <c r="K310" s="173">
        <v>5</v>
      </c>
      <c r="L310" s="264">
        <v>0</v>
      </c>
      <c r="M310" s="264"/>
      <c r="N310" s="264">
        <f>ROUND(L310*K310,2)</f>
        <v>0</v>
      </c>
      <c r="O310" s="225"/>
      <c r="P310" s="225"/>
      <c r="Q310" s="225"/>
      <c r="R310" s="145"/>
      <c r="T310" s="146" t="s">
        <v>5</v>
      </c>
      <c r="U310" s="43" t="s">
        <v>37</v>
      </c>
      <c r="V310" s="147">
        <v>0</v>
      </c>
      <c r="W310" s="147">
        <f>V310*K310</f>
        <v>0</v>
      </c>
      <c r="X310" s="147">
        <v>1.7000000000000001E-4</v>
      </c>
      <c r="Y310" s="147">
        <f>X310*K310</f>
        <v>8.5000000000000006E-4</v>
      </c>
      <c r="Z310" s="147">
        <v>0</v>
      </c>
      <c r="AA310" s="148">
        <f>Z310*K310</f>
        <v>0</v>
      </c>
      <c r="AR310" s="21" t="s">
        <v>340</v>
      </c>
      <c r="AT310" s="21" t="s">
        <v>508</v>
      </c>
      <c r="AU310" s="21" t="s">
        <v>130</v>
      </c>
      <c r="AY310" s="21" t="s">
        <v>164</v>
      </c>
      <c r="BE310" s="149">
        <f>IF(U310="základní",N310,0)</f>
        <v>0</v>
      </c>
      <c r="BF310" s="149">
        <f>IF(U310="snížená",N310,0)</f>
        <v>0</v>
      </c>
      <c r="BG310" s="149">
        <f>IF(U310="zákl. přenesená",N310,0)</f>
        <v>0</v>
      </c>
      <c r="BH310" s="149">
        <f>IF(U310="sníž. přenesená",N310,0)</f>
        <v>0</v>
      </c>
      <c r="BI310" s="149">
        <f>IF(U310="nulová",N310,0)</f>
        <v>0</v>
      </c>
      <c r="BJ310" s="21" t="s">
        <v>80</v>
      </c>
      <c r="BK310" s="149">
        <f>ROUND(L310*K310,2)</f>
        <v>0</v>
      </c>
      <c r="BL310" s="21" t="s">
        <v>163</v>
      </c>
      <c r="BM310" s="21" t="s">
        <v>1525</v>
      </c>
    </row>
    <row r="311" spans="2:65" s="1" customFormat="1" ht="25.5" customHeight="1">
      <c r="B311" s="140"/>
      <c r="C311" s="170" t="s">
        <v>1526</v>
      </c>
      <c r="D311" s="170" t="s">
        <v>508</v>
      </c>
      <c r="E311" s="171" t="s">
        <v>1527</v>
      </c>
      <c r="F311" s="263" t="s">
        <v>1528</v>
      </c>
      <c r="G311" s="263"/>
      <c r="H311" s="263"/>
      <c r="I311" s="263"/>
      <c r="J311" s="172" t="s">
        <v>569</v>
      </c>
      <c r="K311" s="173">
        <v>3</v>
      </c>
      <c r="L311" s="264">
        <v>0</v>
      </c>
      <c r="M311" s="264"/>
      <c r="N311" s="264">
        <f>ROUND(L311*K311,2)</f>
        <v>0</v>
      </c>
      <c r="O311" s="225"/>
      <c r="P311" s="225"/>
      <c r="Q311" s="225"/>
      <c r="R311" s="145"/>
      <c r="T311" s="146" t="s">
        <v>5</v>
      </c>
      <c r="U311" s="43" t="s">
        <v>37</v>
      </c>
      <c r="V311" s="147">
        <v>0</v>
      </c>
      <c r="W311" s="147">
        <f>V311*K311</f>
        <v>0</v>
      </c>
      <c r="X311" s="147">
        <v>1.7000000000000001E-4</v>
      </c>
      <c r="Y311" s="147">
        <f>X311*K311</f>
        <v>5.1000000000000004E-4</v>
      </c>
      <c r="Z311" s="147">
        <v>0</v>
      </c>
      <c r="AA311" s="148">
        <f>Z311*K311</f>
        <v>0</v>
      </c>
      <c r="AR311" s="21" t="s">
        <v>340</v>
      </c>
      <c r="AT311" s="21" t="s">
        <v>508</v>
      </c>
      <c r="AU311" s="21" t="s">
        <v>130</v>
      </c>
      <c r="AY311" s="21" t="s">
        <v>164</v>
      </c>
      <c r="BE311" s="149">
        <f>IF(U311="základní",N311,0)</f>
        <v>0</v>
      </c>
      <c r="BF311" s="149">
        <f>IF(U311="snížená",N311,0)</f>
        <v>0</v>
      </c>
      <c r="BG311" s="149">
        <f>IF(U311="zákl. přenesená",N311,0)</f>
        <v>0</v>
      </c>
      <c r="BH311" s="149">
        <f>IF(U311="sníž. přenesená",N311,0)</f>
        <v>0</v>
      </c>
      <c r="BI311" s="149">
        <f>IF(U311="nulová",N311,0)</f>
        <v>0</v>
      </c>
      <c r="BJ311" s="21" t="s">
        <v>80</v>
      </c>
      <c r="BK311" s="149">
        <f>ROUND(L311*K311,2)</f>
        <v>0</v>
      </c>
      <c r="BL311" s="21" t="s">
        <v>163</v>
      </c>
      <c r="BM311" s="21" t="s">
        <v>1529</v>
      </c>
    </row>
    <row r="312" spans="2:65" s="1" customFormat="1" ht="16.5" customHeight="1">
      <c r="B312" s="140"/>
      <c r="C312" s="170" t="s">
        <v>750</v>
      </c>
      <c r="D312" s="170" t="s">
        <v>508</v>
      </c>
      <c r="E312" s="171" t="s">
        <v>1530</v>
      </c>
      <c r="F312" s="263" t="s">
        <v>1531</v>
      </c>
      <c r="G312" s="263"/>
      <c r="H312" s="263"/>
      <c r="I312" s="263"/>
      <c r="J312" s="172" t="s">
        <v>569</v>
      </c>
      <c r="K312" s="173">
        <v>2</v>
      </c>
      <c r="L312" s="264">
        <v>0</v>
      </c>
      <c r="M312" s="264"/>
      <c r="N312" s="264">
        <f>ROUND(L312*K312,2)</f>
        <v>0</v>
      </c>
      <c r="O312" s="225"/>
      <c r="P312" s="225"/>
      <c r="Q312" s="225"/>
      <c r="R312" s="145"/>
      <c r="T312" s="146" t="s">
        <v>5</v>
      </c>
      <c r="U312" s="43" t="s">
        <v>37</v>
      </c>
      <c r="V312" s="147">
        <v>0</v>
      </c>
      <c r="W312" s="147">
        <f>V312*K312</f>
        <v>0</v>
      </c>
      <c r="X312" s="147">
        <v>1.7000000000000001E-4</v>
      </c>
      <c r="Y312" s="147">
        <f>X312*K312</f>
        <v>3.4000000000000002E-4</v>
      </c>
      <c r="Z312" s="147">
        <v>0</v>
      </c>
      <c r="AA312" s="148">
        <f>Z312*K312</f>
        <v>0</v>
      </c>
      <c r="AR312" s="21" t="s">
        <v>340</v>
      </c>
      <c r="AT312" s="21" t="s">
        <v>508</v>
      </c>
      <c r="AU312" s="21" t="s">
        <v>130</v>
      </c>
      <c r="AY312" s="21" t="s">
        <v>164</v>
      </c>
      <c r="BE312" s="149">
        <f>IF(U312="základní",N312,0)</f>
        <v>0</v>
      </c>
      <c r="BF312" s="149">
        <f>IF(U312="snížená",N312,0)</f>
        <v>0</v>
      </c>
      <c r="BG312" s="149">
        <f>IF(U312="zákl. přenesená",N312,0)</f>
        <v>0</v>
      </c>
      <c r="BH312" s="149">
        <f>IF(U312="sníž. přenesená",N312,0)</f>
        <v>0</v>
      </c>
      <c r="BI312" s="149">
        <f>IF(U312="nulová",N312,0)</f>
        <v>0</v>
      </c>
      <c r="BJ312" s="21" t="s">
        <v>80</v>
      </c>
      <c r="BK312" s="149">
        <f>ROUND(L312*K312,2)</f>
        <v>0</v>
      </c>
      <c r="BL312" s="21" t="s">
        <v>163</v>
      </c>
      <c r="BM312" s="21" t="s">
        <v>1532</v>
      </c>
    </row>
    <row r="313" spans="2:65" s="1" customFormat="1" ht="25.5" customHeight="1">
      <c r="B313" s="140"/>
      <c r="C313" s="141" t="s">
        <v>737</v>
      </c>
      <c r="D313" s="141" t="s">
        <v>165</v>
      </c>
      <c r="E313" s="142" t="s">
        <v>1533</v>
      </c>
      <c r="F313" s="224" t="s">
        <v>1534</v>
      </c>
      <c r="G313" s="224"/>
      <c r="H313" s="224"/>
      <c r="I313" s="224"/>
      <c r="J313" s="143" t="s">
        <v>569</v>
      </c>
      <c r="K313" s="144">
        <v>5</v>
      </c>
      <c r="L313" s="225">
        <v>0</v>
      </c>
      <c r="M313" s="225"/>
      <c r="N313" s="225">
        <f>ROUND(L313*K313,2)</f>
        <v>0</v>
      </c>
      <c r="O313" s="225"/>
      <c r="P313" s="225"/>
      <c r="Q313" s="225"/>
      <c r="R313" s="145"/>
      <c r="T313" s="146" t="s">
        <v>5</v>
      </c>
      <c r="U313" s="43" t="s">
        <v>37</v>
      </c>
      <c r="V313" s="147">
        <v>1.278</v>
      </c>
      <c r="W313" s="147">
        <f>V313*K313</f>
        <v>6.3900000000000006</v>
      </c>
      <c r="X313" s="147">
        <v>7.2000000000000005E-4</v>
      </c>
      <c r="Y313" s="147">
        <f>X313*K313</f>
        <v>3.6000000000000003E-3</v>
      </c>
      <c r="Z313" s="147">
        <v>0</v>
      </c>
      <c r="AA313" s="148">
        <f>Z313*K313</f>
        <v>0</v>
      </c>
      <c r="AR313" s="21" t="s">
        <v>163</v>
      </c>
      <c r="AT313" s="21" t="s">
        <v>165</v>
      </c>
      <c r="AU313" s="21" t="s">
        <v>130</v>
      </c>
      <c r="AY313" s="21" t="s">
        <v>164</v>
      </c>
      <c r="BE313" s="149">
        <f>IF(U313="základní",N313,0)</f>
        <v>0</v>
      </c>
      <c r="BF313" s="149">
        <f>IF(U313="snížená",N313,0)</f>
        <v>0</v>
      </c>
      <c r="BG313" s="149">
        <f>IF(U313="zákl. přenesená",N313,0)</f>
        <v>0</v>
      </c>
      <c r="BH313" s="149">
        <f>IF(U313="sníž. přenesená",N313,0)</f>
        <v>0</v>
      </c>
      <c r="BI313" s="149">
        <f>IF(U313="nulová",N313,0)</f>
        <v>0</v>
      </c>
      <c r="BJ313" s="21" t="s">
        <v>80</v>
      </c>
      <c r="BK313" s="149">
        <f>ROUND(L313*K313,2)</f>
        <v>0</v>
      </c>
      <c r="BL313" s="21" t="s">
        <v>163</v>
      </c>
      <c r="BM313" s="21" t="s">
        <v>1535</v>
      </c>
    </row>
    <row r="314" spans="2:65" s="10" customFormat="1" ht="16.5" customHeight="1">
      <c r="B314" s="154"/>
      <c r="C314" s="155"/>
      <c r="D314" s="155"/>
      <c r="E314" s="156" t="s">
        <v>5</v>
      </c>
      <c r="F314" s="257" t="s">
        <v>1536</v>
      </c>
      <c r="G314" s="258"/>
      <c r="H314" s="258"/>
      <c r="I314" s="258"/>
      <c r="J314" s="155"/>
      <c r="K314" s="157">
        <v>5</v>
      </c>
      <c r="L314" s="155"/>
      <c r="M314" s="155"/>
      <c r="N314" s="155"/>
      <c r="O314" s="155"/>
      <c r="P314" s="155"/>
      <c r="Q314" s="155"/>
      <c r="R314" s="158"/>
      <c r="T314" s="159"/>
      <c r="U314" s="155"/>
      <c r="V314" s="155"/>
      <c r="W314" s="155"/>
      <c r="X314" s="155"/>
      <c r="Y314" s="155"/>
      <c r="Z314" s="155"/>
      <c r="AA314" s="160"/>
      <c r="AT314" s="161" t="s">
        <v>371</v>
      </c>
      <c r="AU314" s="161" t="s">
        <v>130</v>
      </c>
      <c r="AV314" s="10" t="s">
        <v>130</v>
      </c>
      <c r="AW314" s="10" t="s">
        <v>30</v>
      </c>
      <c r="AX314" s="10" t="s">
        <v>72</v>
      </c>
      <c r="AY314" s="161" t="s">
        <v>164</v>
      </c>
    </row>
    <row r="315" spans="2:65" s="11" customFormat="1" ht="16.5" customHeight="1">
      <c r="B315" s="162"/>
      <c r="C315" s="163"/>
      <c r="D315" s="163"/>
      <c r="E315" s="164" t="s">
        <v>5</v>
      </c>
      <c r="F315" s="255" t="s">
        <v>375</v>
      </c>
      <c r="G315" s="256"/>
      <c r="H315" s="256"/>
      <c r="I315" s="256"/>
      <c r="J315" s="163"/>
      <c r="K315" s="165">
        <v>5</v>
      </c>
      <c r="L315" s="163"/>
      <c r="M315" s="163"/>
      <c r="N315" s="163"/>
      <c r="O315" s="163"/>
      <c r="P315" s="163"/>
      <c r="Q315" s="163"/>
      <c r="R315" s="166"/>
      <c r="T315" s="167"/>
      <c r="U315" s="163"/>
      <c r="V315" s="163"/>
      <c r="W315" s="163"/>
      <c r="X315" s="163"/>
      <c r="Y315" s="163"/>
      <c r="Z315" s="163"/>
      <c r="AA315" s="168"/>
      <c r="AT315" s="169" t="s">
        <v>371</v>
      </c>
      <c r="AU315" s="169" t="s">
        <v>130</v>
      </c>
      <c r="AV315" s="11" t="s">
        <v>163</v>
      </c>
      <c r="AW315" s="11" t="s">
        <v>30</v>
      </c>
      <c r="AX315" s="11" t="s">
        <v>80</v>
      </c>
      <c r="AY315" s="169" t="s">
        <v>164</v>
      </c>
    </row>
    <row r="316" spans="2:65" s="1" customFormat="1" ht="25.5" customHeight="1">
      <c r="B316" s="140"/>
      <c r="C316" s="170" t="s">
        <v>695</v>
      </c>
      <c r="D316" s="170" t="s">
        <v>508</v>
      </c>
      <c r="E316" s="171" t="s">
        <v>1537</v>
      </c>
      <c r="F316" s="263" t="s">
        <v>1538</v>
      </c>
      <c r="G316" s="263"/>
      <c r="H316" s="263"/>
      <c r="I316" s="263"/>
      <c r="J316" s="172" t="s">
        <v>569</v>
      </c>
      <c r="K316" s="173">
        <v>5</v>
      </c>
      <c r="L316" s="264">
        <v>0</v>
      </c>
      <c r="M316" s="264"/>
      <c r="N316" s="264">
        <f>ROUND(L316*K316,2)</f>
        <v>0</v>
      </c>
      <c r="O316" s="225"/>
      <c r="P316" s="225"/>
      <c r="Q316" s="225"/>
      <c r="R316" s="145"/>
      <c r="T316" s="146" t="s">
        <v>5</v>
      </c>
      <c r="U316" s="43" t="s">
        <v>37</v>
      </c>
      <c r="V316" s="147">
        <v>0</v>
      </c>
      <c r="W316" s="147">
        <f>V316*K316</f>
        <v>0</v>
      </c>
      <c r="X316" s="147">
        <v>1.0500000000000001E-2</v>
      </c>
      <c r="Y316" s="147">
        <f>X316*K316</f>
        <v>5.2500000000000005E-2</v>
      </c>
      <c r="Z316" s="147">
        <v>0</v>
      </c>
      <c r="AA316" s="148">
        <f>Z316*K316</f>
        <v>0</v>
      </c>
      <c r="AR316" s="21" t="s">
        <v>340</v>
      </c>
      <c r="AT316" s="21" t="s">
        <v>508</v>
      </c>
      <c r="AU316" s="21" t="s">
        <v>130</v>
      </c>
      <c r="AY316" s="21" t="s">
        <v>164</v>
      </c>
      <c r="BE316" s="149">
        <f>IF(U316="základní",N316,0)</f>
        <v>0</v>
      </c>
      <c r="BF316" s="149">
        <f>IF(U316="snížená",N316,0)</f>
        <v>0</v>
      </c>
      <c r="BG316" s="149">
        <f>IF(U316="zákl. přenesená",N316,0)</f>
        <v>0</v>
      </c>
      <c r="BH316" s="149">
        <f>IF(U316="sníž. přenesená",N316,0)</f>
        <v>0</v>
      </c>
      <c r="BI316" s="149">
        <f>IF(U316="nulová",N316,0)</f>
        <v>0</v>
      </c>
      <c r="BJ316" s="21" t="s">
        <v>80</v>
      </c>
      <c r="BK316" s="149">
        <f>ROUND(L316*K316,2)</f>
        <v>0</v>
      </c>
      <c r="BL316" s="21" t="s">
        <v>163</v>
      </c>
      <c r="BM316" s="21" t="s">
        <v>1539</v>
      </c>
    </row>
    <row r="317" spans="2:65" s="1" customFormat="1" ht="25.5" customHeight="1">
      <c r="B317" s="140"/>
      <c r="C317" s="141" t="s">
        <v>425</v>
      </c>
      <c r="D317" s="141" t="s">
        <v>165</v>
      </c>
      <c r="E317" s="142" t="s">
        <v>1540</v>
      </c>
      <c r="F317" s="224" t="s">
        <v>1541</v>
      </c>
      <c r="G317" s="224"/>
      <c r="H317" s="224"/>
      <c r="I317" s="224"/>
      <c r="J317" s="143" t="s">
        <v>569</v>
      </c>
      <c r="K317" s="144">
        <v>5</v>
      </c>
      <c r="L317" s="225">
        <v>0</v>
      </c>
      <c r="M317" s="225"/>
      <c r="N317" s="225">
        <f>ROUND(L317*K317,2)</f>
        <v>0</v>
      </c>
      <c r="O317" s="225"/>
      <c r="P317" s="225"/>
      <c r="Q317" s="225"/>
      <c r="R317" s="145"/>
      <c r="T317" s="146" t="s">
        <v>5</v>
      </c>
      <c r="U317" s="43" t="s">
        <v>37</v>
      </c>
      <c r="V317" s="147">
        <v>1.554</v>
      </c>
      <c r="W317" s="147">
        <f>V317*K317</f>
        <v>7.7700000000000005</v>
      </c>
      <c r="X317" s="147">
        <v>8.5999999999999998E-4</v>
      </c>
      <c r="Y317" s="147">
        <f>X317*K317</f>
        <v>4.3E-3</v>
      </c>
      <c r="Z317" s="147">
        <v>0</v>
      </c>
      <c r="AA317" s="148">
        <f>Z317*K317</f>
        <v>0</v>
      </c>
      <c r="AR317" s="21" t="s">
        <v>163</v>
      </c>
      <c r="AT317" s="21" t="s">
        <v>165</v>
      </c>
      <c r="AU317" s="21" t="s">
        <v>130</v>
      </c>
      <c r="AY317" s="21" t="s">
        <v>164</v>
      </c>
      <c r="BE317" s="149">
        <f>IF(U317="základní",N317,0)</f>
        <v>0</v>
      </c>
      <c r="BF317" s="149">
        <f>IF(U317="snížená",N317,0)</f>
        <v>0</v>
      </c>
      <c r="BG317" s="149">
        <f>IF(U317="zákl. přenesená",N317,0)</f>
        <v>0</v>
      </c>
      <c r="BH317" s="149">
        <f>IF(U317="sníž. přenesená",N317,0)</f>
        <v>0</v>
      </c>
      <c r="BI317" s="149">
        <f>IF(U317="nulová",N317,0)</f>
        <v>0</v>
      </c>
      <c r="BJ317" s="21" t="s">
        <v>80</v>
      </c>
      <c r="BK317" s="149">
        <f>ROUND(L317*K317,2)</f>
        <v>0</v>
      </c>
      <c r="BL317" s="21" t="s">
        <v>163</v>
      </c>
      <c r="BM317" s="21" t="s">
        <v>1542</v>
      </c>
    </row>
    <row r="318" spans="2:65" s="10" customFormat="1" ht="16.5" customHeight="1">
      <c r="B318" s="154"/>
      <c r="C318" s="155"/>
      <c r="D318" s="155"/>
      <c r="E318" s="156" t="s">
        <v>5</v>
      </c>
      <c r="F318" s="257" t="s">
        <v>1536</v>
      </c>
      <c r="G318" s="258"/>
      <c r="H318" s="258"/>
      <c r="I318" s="258"/>
      <c r="J318" s="155"/>
      <c r="K318" s="157">
        <v>5</v>
      </c>
      <c r="L318" s="155"/>
      <c r="M318" s="155"/>
      <c r="N318" s="155"/>
      <c r="O318" s="155"/>
      <c r="P318" s="155"/>
      <c r="Q318" s="155"/>
      <c r="R318" s="158"/>
      <c r="T318" s="159"/>
      <c r="U318" s="155"/>
      <c r="V318" s="155"/>
      <c r="W318" s="155"/>
      <c r="X318" s="155"/>
      <c r="Y318" s="155"/>
      <c r="Z318" s="155"/>
      <c r="AA318" s="160"/>
      <c r="AT318" s="161" t="s">
        <v>371</v>
      </c>
      <c r="AU318" s="161" t="s">
        <v>130</v>
      </c>
      <c r="AV318" s="10" t="s">
        <v>130</v>
      </c>
      <c r="AW318" s="10" t="s">
        <v>30</v>
      </c>
      <c r="AX318" s="10" t="s">
        <v>72</v>
      </c>
      <c r="AY318" s="161" t="s">
        <v>164</v>
      </c>
    </row>
    <row r="319" spans="2:65" s="11" customFormat="1" ht="16.5" customHeight="1">
      <c r="B319" s="162"/>
      <c r="C319" s="163"/>
      <c r="D319" s="163"/>
      <c r="E319" s="164" t="s">
        <v>5</v>
      </c>
      <c r="F319" s="255" t="s">
        <v>375</v>
      </c>
      <c r="G319" s="256"/>
      <c r="H319" s="256"/>
      <c r="I319" s="256"/>
      <c r="J319" s="163"/>
      <c r="K319" s="165">
        <v>5</v>
      </c>
      <c r="L319" s="163"/>
      <c r="M319" s="163"/>
      <c r="N319" s="163"/>
      <c r="O319" s="163"/>
      <c r="P319" s="163"/>
      <c r="Q319" s="163"/>
      <c r="R319" s="166"/>
      <c r="T319" s="167"/>
      <c r="U319" s="163"/>
      <c r="V319" s="163"/>
      <c r="W319" s="163"/>
      <c r="X319" s="163"/>
      <c r="Y319" s="163"/>
      <c r="Z319" s="163"/>
      <c r="AA319" s="168"/>
      <c r="AT319" s="169" t="s">
        <v>371</v>
      </c>
      <c r="AU319" s="169" t="s">
        <v>130</v>
      </c>
      <c r="AV319" s="11" t="s">
        <v>163</v>
      </c>
      <c r="AW319" s="11" t="s">
        <v>30</v>
      </c>
      <c r="AX319" s="11" t="s">
        <v>80</v>
      </c>
      <c r="AY319" s="169" t="s">
        <v>164</v>
      </c>
    </row>
    <row r="320" spans="2:65" s="1" customFormat="1" ht="16.5" customHeight="1">
      <c r="B320" s="140"/>
      <c r="C320" s="170" t="s">
        <v>754</v>
      </c>
      <c r="D320" s="170" t="s">
        <v>508</v>
      </c>
      <c r="E320" s="171" t="s">
        <v>1543</v>
      </c>
      <c r="F320" s="263" t="s">
        <v>1544</v>
      </c>
      <c r="G320" s="263"/>
      <c r="H320" s="263"/>
      <c r="I320" s="263"/>
      <c r="J320" s="172" t="s">
        <v>569</v>
      </c>
      <c r="K320" s="173">
        <v>5</v>
      </c>
      <c r="L320" s="264">
        <v>0</v>
      </c>
      <c r="M320" s="264"/>
      <c r="N320" s="264">
        <f>ROUND(L320*K320,2)</f>
        <v>0</v>
      </c>
      <c r="O320" s="225"/>
      <c r="P320" s="225"/>
      <c r="Q320" s="225"/>
      <c r="R320" s="145"/>
      <c r="T320" s="146" t="s">
        <v>5</v>
      </c>
      <c r="U320" s="43" t="s">
        <v>37</v>
      </c>
      <c r="V320" s="147">
        <v>0</v>
      </c>
      <c r="W320" s="147">
        <f>V320*K320</f>
        <v>0</v>
      </c>
      <c r="X320" s="147">
        <v>1.7999999999999999E-2</v>
      </c>
      <c r="Y320" s="147">
        <f>X320*K320</f>
        <v>0.09</v>
      </c>
      <c r="Z320" s="147">
        <v>0</v>
      </c>
      <c r="AA320" s="148">
        <f>Z320*K320</f>
        <v>0</v>
      </c>
      <c r="AR320" s="21" t="s">
        <v>340</v>
      </c>
      <c r="AT320" s="21" t="s">
        <v>508</v>
      </c>
      <c r="AU320" s="21" t="s">
        <v>130</v>
      </c>
      <c r="AY320" s="21" t="s">
        <v>164</v>
      </c>
      <c r="BE320" s="149">
        <f>IF(U320="základní",N320,0)</f>
        <v>0</v>
      </c>
      <c r="BF320" s="149">
        <f>IF(U320="snížená",N320,0)</f>
        <v>0</v>
      </c>
      <c r="BG320" s="149">
        <f>IF(U320="zákl. přenesená",N320,0)</f>
        <v>0</v>
      </c>
      <c r="BH320" s="149">
        <f>IF(U320="sníž. přenesená",N320,0)</f>
        <v>0</v>
      </c>
      <c r="BI320" s="149">
        <f>IF(U320="nulová",N320,0)</f>
        <v>0</v>
      </c>
      <c r="BJ320" s="21" t="s">
        <v>80</v>
      </c>
      <c r="BK320" s="149">
        <f>ROUND(L320*K320,2)</f>
        <v>0</v>
      </c>
      <c r="BL320" s="21" t="s">
        <v>163</v>
      </c>
      <c r="BM320" s="21" t="s">
        <v>1545</v>
      </c>
    </row>
    <row r="321" spans="2:65" s="1" customFormat="1" ht="25.5" customHeight="1">
      <c r="B321" s="140"/>
      <c r="C321" s="170" t="s">
        <v>710</v>
      </c>
      <c r="D321" s="170" t="s">
        <v>508</v>
      </c>
      <c r="E321" s="171" t="s">
        <v>1546</v>
      </c>
      <c r="F321" s="263" t="s">
        <v>1547</v>
      </c>
      <c r="G321" s="263"/>
      <c r="H321" s="263"/>
      <c r="I321" s="263"/>
      <c r="J321" s="172" t="s">
        <v>569</v>
      </c>
      <c r="K321" s="173">
        <v>5</v>
      </c>
      <c r="L321" s="264">
        <v>0</v>
      </c>
      <c r="M321" s="264"/>
      <c r="N321" s="264">
        <f>ROUND(L321*K321,2)</f>
        <v>0</v>
      </c>
      <c r="O321" s="225"/>
      <c r="P321" s="225"/>
      <c r="Q321" s="225"/>
      <c r="R321" s="145"/>
      <c r="T321" s="146" t="s">
        <v>5</v>
      </c>
      <c r="U321" s="43" t="s">
        <v>37</v>
      </c>
      <c r="V321" s="147">
        <v>0</v>
      </c>
      <c r="W321" s="147">
        <f>V321*K321</f>
        <v>0</v>
      </c>
      <c r="X321" s="147">
        <v>3.5000000000000001E-3</v>
      </c>
      <c r="Y321" s="147">
        <f>X321*K321</f>
        <v>1.7500000000000002E-2</v>
      </c>
      <c r="Z321" s="147">
        <v>0</v>
      </c>
      <c r="AA321" s="148">
        <f>Z321*K321</f>
        <v>0</v>
      </c>
      <c r="AR321" s="21" t="s">
        <v>340</v>
      </c>
      <c r="AT321" s="21" t="s">
        <v>508</v>
      </c>
      <c r="AU321" s="21" t="s">
        <v>130</v>
      </c>
      <c r="AY321" s="21" t="s">
        <v>164</v>
      </c>
      <c r="BE321" s="149">
        <f>IF(U321="základní",N321,0)</f>
        <v>0</v>
      </c>
      <c r="BF321" s="149">
        <f>IF(U321="snížená",N321,0)</f>
        <v>0</v>
      </c>
      <c r="BG321" s="149">
        <f>IF(U321="zákl. přenesená",N321,0)</f>
        <v>0</v>
      </c>
      <c r="BH321" s="149">
        <f>IF(U321="sníž. přenesená",N321,0)</f>
        <v>0</v>
      </c>
      <c r="BI321" s="149">
        <f>IF(U321="nulová",N321,0)</f>
        <v>0</v>
      </c>
      <c r="BJ321" s="21" t="s">
        <v>80</v>
      </c>
      <c r="BK321" s="149">
        <f>ROUND(L321*K321,2)</f>
        <v>0</v>
      </c>
      <c r="BL321" s="21" t="s">
        <v>163</v>
      </c>
      <c r="BM321" s="21" t="s">
        <v>1548</v>
      </c>
    </row>
    <row r="322" spans="2:65" s="1" customFormat="1" ht="16.5" customHeight="1">
      <c r="B322" s="140"/>
      <c r="C322" s="141" t="s">
        <v>715</v>
      </c>
      <c r="D322" s="141" t="s">
        <v>165</v>
      </c>
      <c r="E322" s="142" t="s">
        <v>1549</v>
      </c>
      <c r="F322" s="224" t="s">
        <v>1550</v>
      </c>
      <c r="G322" s="224"/>
      <c r="H322" s="224"/>
      <c r="I322" s="224"/>
      <c r="J322" s="143" t="s">
        <v>569</v>
      </c>
      <c r="K322" s="144">
        <v>4</v>
      </c>
      <c r="L322" s="225">
        <v>0</v>
      </c>
      <c r="M322" s="225"/>
      <c r="N322" s="225">
        <f>ROUND(L322*K322,2)</f>
        <v>0</v>
      </c>
      <c r="O322" s="225"/>
      <c r="P322" s="225"/>
      <c r="Q322" s="225"/>
      <c r="R322" s="145"/>
      <c r="T322" s="146" t="s">
        <v>5</v>
      </c>
      <c r="U322" s="43" t="s">
        <v>37</v>
      </c>
      <c r="V322" s="147">
        <v>0.70799999999999996</v>
      </c>
      <c r="W322" s="147">
        <f>V322*K322</f>
        <v>2.8319999999999999</v>
      </c>
      <c r="X322" s="147">
        <v>3.4000000000000002E-4</v>
      </c>
      <c r="Y322" s="147">
        <f>X322*K322</f>
        <v>1.3600000000000001E-3</v>
      </c>
      <c r="Z322" s="147">
        <v>0</v>
      </c>
      <c r="AA322" s="148">
        <f>Z322*K322</f>
        <v>0</v>
      </c>
      <c r="AR322" s="21" t="s">
        <v>163</v>
      </c>
      <c r="AT322" s="21" t="s">
        <v>165</v>
      </c>
      <c r="AU322" s="21" t="s">
        <v>130</v>
      </c>
      <c r="AY322" s="21" t="s">
        <v>164</v>
      </c>
      <c r="BE322" s="149">
        <f>IF(U322="základní",N322,0)</f>
        <v>0</v>
      </c>
      <c r="BF322" s="149">
        <f>IF(U322="snížená",N322,0)</f>
        <v>0</v>
      </c>
      <c r="BG322" s="149">
        <f>IF(U322="zákl. přenesená",N322,0)</f>
        <v>0</v>
      </c>
      <c r="BH322" s="149">
        <f>IF(U322="sníž. přenesená",N322,0)</f>
        <v>0</v>
      </c>
      <c r="BI322" s="149">
        <f>IF(U322="nulová",N322,0)</f>
        <v>0</v>
      </c>
      <c r="BJ322" s="21" t="s">
        <v>80</v>
      </c>
      <c r="BK322" s="149">
        <f>ROUND(L322*K322,2)</f>
        <v>0</v>
      </c>
      <c r="BL322" s="21" t="s">
        <v>163</v>
      </c>
      <c r="BM322" s="21" t="s">
        <v>1551</v>
      </c>
    </row>
    <row r="323" spans="2:65" s="10" customFormat="1" ht="16.5" customHeight="1">
      <c r="B323" s="154"/>
      <c r="C323" s="155"/>
      <c r="D323" s="155"/>
      <c r="E323" s="156" t="s">
        <v>5</v>
      </c>
      <c r="F323" s="257" t="s">
        <v>1552</v>
      </c>
      <c r="G323" s="258"/>
      <c r="H323" s="258"/>
      <c r="I323" s="258"/>
      <c r="J323" s="155"/>
      <c r="K323" s="157">
        <v>4</v>
      </c>
      <c r="L323" s="155"/>
      <c r="M323" s="155"/>
      <c r="N323" s="155"/>
      <c r="O323" s="155"/>
      <c r="P323" s="155"/>
      <c r="Q323" s="155"/>
      <c r="R323" s="158"/>
      <c r="T323" s="159"/>
      <c r="U323" s="155"/>
      <c r="V323" s="155"/>
      <c r="W323" s="155"/>
      <c r="X323" s="155"/>
      <c r="Y323" s="155"/>
      <c r="Z323" s="155"/>
      <c r="AA323" s="160"/>
      <c r="AT323" s="161" t="s">
        <v>371</v>
      </c>
      <c r="AU323" s="161" t="s">
        <v>130</v>
      </c>
      <c r="AV323" s="10" t="s">
        <v>130</v>
      </c>
      <c r="AW323" s="10" t="s">
        <v>30</v>
      </c>
      <c r="AX323" s="10" t="s">
        <v>72</v>
      </c>
      <c r="AY323" s="161" t="s">
        <v>164</v>
      </c>
    </row>
    <row r="324" spans="2:65" s="11" customFormat="1" ht="16.5" customHeight="1">
      <c r="B324" s="162"/>
      <c r="C324" s="163"/>
      <c r="D324" s="163"/>
      <c r="E324" s="164" t="s">
        <v>5</v>
      </c>
      <c r="F324" s="255" t="s">
        <v>375</v>
      </c>
      <c r="G324" s="256"/>
      <c r="H324" s="256"/>
      <c r="I324" s="256"/>
      <c r="J324" s="163"/>
      <c r="K324" s="165">
        <v>4</v>
      </c>
      <c r="L324" s="163"/>
      <c r="M324" s="163"/>
      <c r="N324" s="163"/>
      <c r="O324" s="163"/>
      <c r="P324" s="163"/>
      <c r="Q324" s="163"/>
      <c r="R324" s="166"/>
      <c r="T324" s="167"/>
      <c r="U324" s="163"/>
      <c r="V324" s="163"/>
      <c r="W324" s="163"/>
      <c r="X324" s="163"/>
      <c r="Y324" s="163"/>
      <c r="Z324" s="163"/>
      <c r="AA324" s="168"/>
      <c r="AT324" s="169" t="s">
        <v>371</v>
      </c>
      <c r="AU324" s="169" t="s">
        <v>130</v>
      </c>
      <c r="AV324" s="11" t="s">
        <v>163</v>
      </c>
      <c r="AW324" s="11" t="s">
        <v>30</v>
      </c>
      <c r="AX324" s="11" t="s">
        <v>80</v>
      </c>
      <c r="AY324" s="169" t="s">
        <v>164</v>
      </c>
    </row>
    <row r="325" spans="2:65" s="1" customFormat="1" ht="16.5" customHeight="1">
      <c r="B325" s="140"/>
      <c r="C325" s="170" t="s">
        <v>1553</v>
      </c>
      <c r="D325" s="170" t="s">
        <v>508</v>
      </c>
      <c r="E325" s="171" t="s">
        <v>1554</v>
      </c>
      <c r="F325" s="263" t="s">
        <v>1555</v>
      </c>
      <c r="G325" s="263"/>
      <c r="H325" s="263"/>
      <c r="I325" s="263"/>
      <c r="J325" s="172" t="s">
        <v>569</v>
      </c>
      <c r="K325" s="173">
        <v>4</v>
      </c>
      <c r="L325" s="264">
        <v>0</v>
      </c>
      <c r="M325" s="264"/>
      <c r="N325" s="264">
        <f>ROUND(L325*K325,2)</f>
        <v>0</v>
      </c>
      <c r="O325" s="225"/>
      <c r="P325" s="225"/>
      <c r="Q325" s="225"/>
      <c r="R325" s="145"/>
      <c r="T325" s="146" t="s">
        <v>5</v>
      </c>
      <c r="U325" s="43" t="s">
        <v>37</v>
      </c>
      <c r="V325" s="147">
        <v>0</v>
      </c>
      <c r="W325" s="147">
        <f>V325*K325</f>
        <v>0</v>
      </c>
      <c r="X325" s="147">
        <v>3.2500000000000001E-2</v>
      </c>
      <c r="Y325" s="147">
        <f>X325*K325</f>
        <v>0.13</v>
      </c>
      <c r="Z325" s="147">
        <v>0</v>
      </c>
      <c r="AA325" s="148">
        <f>Z325*K325</f>
        <v>0</v>
      </c>
      <c r="AR325" s="21" t="s">
        <v>340</v>
      </c>
      <c r="AT325" s="21" t="s">
        <v>508</v>
      </c>
      <c r="AU325" s="21" t="s">
        <v>130</v>
      </c>
      <c r="AY325" s="21" t="s">
        <v>164</v>
      </c>
      <c r="BE325" s="149">
        <f>IF(U325="základní",N325,0)</f>
        <v>0</v>
      </c>
      <c r="BF325" s="149">
        <f>IF(U325="snížená",N325,0)</f>
        <v>0</v>
      </c>
      <c r="BG325" s="149">
        <f>IF(U325="zákl. přenesená",N325,0)</f>
        <v>0</v>
      </c>
      <c r="BH325" s="149">
        <f>IF(U325="sníž. přenesená",N325,0)</f>
        <v>0</v>
      </c>
      <c r="BI325" s="149">
        <f>IF(U325="nulová",N325,0)</f>
        <v>0</v>
      </c>
      <c r="BJ325" s="21" t="s">
        <v>80</v>
      </c>
      <c r="BK325" s="149">
        <f>ROUND(L325*K325,2)</f>
        <v>0</v>
      </c>
      <c r="BL325" s="21" t="s">
        <v>163</v>
      </c>
      <c r="BM325" s="21" t="s">
        <v>1556</v>
      </c>
    </row>
    <row r="326" spans="2:65" s="1" customFormat="1" ht="25.5" customHeight="1">
      <c r="B326" s="140"/>
      <c r="C326" s="141" t="s">
        <v>691</v>
      </c>
      <c r="D326" s="141" t="s">
        <v>165</v>
      </c>
      <c r="E326" s="142" t="s">
        <v>1557</v>
      </c>
      <c r="F326" s="224" t="s">
        <v>1558</v>
      </c>
      <c r="G326" s="224"/>
      <c r="H326" s="224"/>
      <c r="I326" s="224"/>
      <c r="J326" s="143" t="s">
        <v>569</v>
      </c>
      <c r="K326" s="144">
        <v>5</v>
      </c>
      <c r="L326" s="225">
        <v>0</v>
      </c>
      <c r="M326" s="225"/>
      <c r="N326" s="225">
        <f>ROUND(L326*K326,2)</f>
        <v>0</v>
      </c>
      <c r="O326" s="225"/>
      <c r="P326" s="225"/>
      <c r="Q326" s="225"/>
      <c r="R326" s="145"/>
      <c r="T326" s="146" t="s">
        <v>5</v>
      </c>
      <c r="U326" s="43" t="s">
        <v>37</v>
      </c>
      <c r="V326" s="147">
        <v>2.7160000000000002</v>
      </c>
      <c r="W326" s="147">
        <f>V326*K326</f>
        <v>13.580000000000002</v>
      </c>
      <c r="X326" s="147">
        <v>3.0100000000000001E-3</v>
      </c>
      <c r="Y326" s="147">
        <f>X326*K326</f>
        <v>1.5050000000000001E-2</v>
      </c>
      <c r="Z326" s="147">
        <v>0</v>
      </c>
      <c r="AA326" s="148">
        <f>Z326*K326</f>
        <v>0</v>
      </c>
      <c r="AR326" s="21" t="s">
        <v>163</v>
      </c>
      <c r="AT326" s="21" t="s">
        <v>165</v>
      </c>
      <c r="AU326" s="21" t="s">
        <v>130</v>
      </c>
      <c r="AY326" s="21" t="s">
        <v>164</v>
      </c>
      <c r="BE326" s="149">
        <f>IF(U326="základní",N326,0)</f>
        <v>0</v>
      </c>
      <c r="BF326" s="149">
        <f>IF(U326="snížená",N326,0)</f>
        <v>0</v>
      </c>
      <c r="BG326" s="149">
        <f>IF(U326="zákl. přenesená",N326,0)</f>
        <v>0</v>
      </c>
      <c r="BH326" s="149">
        <f>IF(U326="sníž. přenesená",N326,0)</f>
        <v>0</v>
      </c>
      <c r="BI326" s="149">
        <f>IF(U326="nulová",N326,0)</f>
        <v>0</v>
      </c>
      <c r="BJ326" s="21" t="s">
        <v>80</v>
      </c>
      <c r="BK326" s="149">
        <f>ROUND(L326*K326,2)</f>
        <v>0</v>
      </c>
      <c r="BL326" s="21" t="s">
        <v>163</v>
      </c>
      <c r="BM326" s="21" t="s">
        <v>1559</v>
      </c>
    </row>
    <row r="327" spans="2:65" s="10" customFormat="1" ht="16.5" customHeight="1">
      <c r="B327" s="154"/>
      <c r="C327" s="155"/>
      <c r="D327" s="155"/>
      <c r="E327" s="156" t="s">
        <v>5</v>
      </c>
      <c r="F327" s="257" t="s">
        <v>1560</v>
      </c>
      <c r="G327" s="258"/>
      <c r="H327" s="258"/>
      <c r="I327" s="258"/>
      <c r="J327" s="155"/>
      <c r="K327" s="157">
        <v>5</v>
      </c>
      <c r="L327" s="155"/>
      <c r="M327" s="155"/>
      <c r="N327" s="155"/>
      <c r="O327" s="155"/>
      <c r="P327" s="155"/>
      <c r="Q327" s="155"/>
      <c r="R327" s="158"/>
      <c r="T327" s="159"/>
      <c r="U327" s="155"/>
      <c r="V327" s="155"/>
      <c r="W327" s="155"/>
      <c r="X327" s="155"/>
      <c r="Y327" s="155"/>
      <c r="Z327" s="155"/>
      <c r="AA327" s="160"/>
      <c r="AT327" s="161" t="s">
        <v>371</v>
      </c>
      <c r="AU327" s="161" t="s">
        <v>130</v>
      </c>
      <c r="AV327" s="10" t="s">
        <v>130</v>
      </c>
      <c r="AW327" s="10" t="s">
        <v>30</v>
      </c>
      <c r="AX327" s="10" t="s">
        <v>72</v>
      </c>
      <c r="AY327" s="161" t="s">
        <v>164</v>
      </c>
    </row>
    <row r="328" spans="2:65" s="11" customFormat="1" ht="16.5" customHeight="1">
      <c r="B328" s="162"/>
      <c r="C328" s="163"/>
      <c r="D328" s="163"/>
      <c r="E328" s="164" t="s">
        <v>5</v>
      </c>
      <c r="F328" s="255" t="s">
        <v>375</v>
      </c>
      <c r="G328" s="256"/>
      <c r="H328" s="256"/>
      <c r="I328" s="256"/>
      <c r="J328" s="163"/>
      <c r="K328" s="165">
        <v>5</v>
      </c>
      <c r="L328" s="163"/>
      <c r="M328" s="163"/>
      <c r="N328" s="163"/>
      <c r="O328" s="163"/>
      <c r="P328" s="163"/>
      <c r="Q328" s="163"/>
      <c r="R328" s="166"/>
      <c r="T328" s="167"/>
      <c r="U328" s="163"/>
      <c r="V328" s="163"/>
      <c r="W328" s="163"/>
      <c r="X328" s="163"/>
      <c r="Y328" s="163"/>
      <c r="Z328" s="163"/>
      <c r="AA328" s="168"/>
      <c r="AT328" s="169" t="s">
        <v>371</v>
      </c>
      <c r="AU328" s="169" t="s">
        <v>130</v>
      </c>
      <c r="AV328" s="11" t="s">
        <v>163</v>
      </c>
      <c r="AW328" s="11" t="s">
        <v>30</v>
      </c>
      <c r="AX328" s="11" t="s">
        <v>80</v>
      </c>
      <c r="AY328" s="169" t="s">
        <v>164</v>
      </c>
    </row>
    <row r="329" spans="2:65" s="1" customFormat="1" ht="16.5" customHeight="1">
      <c r="B329" s="140"/>
      <c r="C329" s="170" t="s">
        <v>1561</v>
      </c>
      <c r="D329" s="170" t="s">
        <v>508</v>
      </c>
      <c r="E329" s="171" t="s">
        <v>1562</v>
      </c>
      <c r="F329" s="263" t="s">
        <v>1563</v>
      </c>
      <c r="G329" s="263"/>
      <c r="H329" s="263"/>
      <c r="I329" s="263"/>
      <c r="J329" s="172" t="s">
        <v>569</v>
      </c>
      <c r="K329" s="173">
        <v>5</v>
      </c>
      <c r="L329" s="264">
        <v>0</v>
      </c>
      <c r="M329" s="264"/>
      <c r="N329" s="264">
        <f>ROUND(L329*K329,2)</f>
        <v>0</v>
      </c>
      <c r="O329" s="225"/>
      <c r="P329" s="225"/>
      <c r="Q329" s="225"/>
      <c r="R329" s="145"/>
      <c r="T329" s="146" t="s">
        <v>5</v>
      </c>
      <c r="U329" s="43" t="s">
        <v>37</v>
      </c>
      <c r="V329" s="147">
        <v>0</v>
      </c>
      <c r="W329" s="147">
        <f>V329*K329</f>
        <v>0</v>
      </c>
      <c r="X329" s="147">
        <v>6.5000000000000002E-2</v>
      </c>
      <c r="Y329" s="147">
        <f>X329*K329</f>
        <v>0.32500000000000001</v>
      </c>
      <c r="Z329" s="147">
        <v>0</v>
      </c>
      <c r="AA329" s="148">
        <f>Z329*K329</f>
        <v>0</v>
      </c>
      <c r="AR329" s="21" t="s">
        <v>340</v>
      </c>
      <c r="AT329" s="21" t="s">
        <v>508</v>
      </c>
      <c r="AU329" s="21" t="s">
        <v>130</v>
      </c>
      <c r="AY329" s="21" t="s">
        <v>164</v>
      </c>
      <c r="BE329" s="149">
        <f>IF(U329="základní",N329,0)</f>
        <v>0</v>
      </c>
      <c r="BF329" s="149">
        <f>IF(U329="snížená",N329,0)</f>
        <v>0</v>
      </c>
      <c r="BG329" s="149">
        <f>IF(U329="zákl. přenesená",N329,0)</f>
        <v>0</v>
      </c>
      <c r="BH329" s="149">
        <f>IF(U329="sníž. přenesená",N329,0)</f>
        <v>0</v>
      </c>
      <c r="BI329" s="149">
        <f>IF(U329="nulová",N329,0)</f>
        <v>0</v>
      </c>
      <c r="BJ329" s="21" t="s">
        <v>80</v>
      </c>
      <c r="BK329" s="149">
        <f>ROUND(L329*K329,2)</f>
        <v>0</v>
      </c>
      <c r="BL329" s="21" t="s">
        <v>163</v>
      </c>
      <c r="BM329" s="21" t="s">
        <v>1564</v>
      </c>
    </row>
    <row r="330" spans="2:65" s="1" customFormat="1" ht="25.5" customHeight="1">
      <c r="B330" s="140"/>
      <c r="C330" s="170" t="s">
        <v>687</v>
      </c>
      <c r="D330" s="170" t="s">
        <v>508</v>
      </c>
      <c r="E330" s="171" t="s">
        <v>1565</v>
      </c>
      <c r="F330" s="263" t="s">
        <v>1566</v>
      </c>
      <c r="G330" s="263"/>
      <c r="H330" s="263"/>
      <c r="I330" s="263"/>
      <c r="J330" s="172" t="s">
        <v>569</v>
      </c>
      <c r="K330" s="173">
        <v>5</v>
      </c>
      <c r="L330" s="264">
        <v>0</v>
      </c>
      <c r="M330" s="264"/>
      <c r="N330" s="264">
        <f>ROUND(L330*K330,2)</f>
        <v>0</v>
      </c>
      <c r="O330" s="225"/>
      <c r="P330" s="225"/>
      <c r="Q330" s="225"/>
      <c r="R330" s="145"/>
      <c r="T330" s="146" t="s">
        <v>5</v>
      </c>
      <c r="U330" s="43" t="s">
        <v>37</v>
      </c>
      <c r="V330" s="147">
        <v>0</v>
      </c>
      <c r="W330" s="147">
        <f>V330*K330</f>
        <v>0</v>
      </c>
      <c r="X330" s="147">
        <v>4.4999999999999997E-3</v>
      </c>
      <c r="Y330" s="147">
        <f>X330*K330</f>
        <v>2.2499999999999999E-2</v>
      </c>
      <c r="Z330" s="147">
        <v>0</v>
      </c>
      <c r="AA330" s="148">
        <f>Z330*K330</f>
        <v>0</v>
      </c>
      <c r="AR330" s="21" t="s">
        <v>340</v>
      </c>
      <c r="AT330" s="21" t="s">
        <v>508</v>
      </c>
      <c r="AU330" s="21" t="s">
        <v>130</v>
      </c>
      <c r="AY330" s="21" t="s">
        <v>164</v>
      </c>
      <c r="BE330" s="149">
        <f>IF(U330="základní",N330,0)</f>
        <v>0</v>
      </c>
      <c r="BF330" s="149">
        <f>IF(U330="snížená",N330,0)</f>
        <v>0</v>
      </c>
      <c r="BG330" s="149">
        <f>IF(U330="zákl. přenesená",N330,0)</f>
        <v>0</v>
      </c>
      <c r="BH330" s="149">
        <f>IF(U330="sníž. přenesená",N330,0)</f>
        <v>0</v>
      </c>
      <c r="BI330" s="149">
        <f>IF(U330="nulová",N330,0)</f>
        <v>0</v>
      </c>
      <c r="BJ330" s="21" t="s">
        <v>80</v>
      </c>
      <c r="BK330" s="149">
        <f>ROUND(L330*K330,2)</f>
        <v>0</v>
      </c>
      <c r="BL330" s="21" t="s">
        <v>163</v>
      </c>
      <c r="BM330" s="21" t="s">
        <v>1567</v>
      </c>
    </row>
    <row r="331" spans="2:65" s="1" customFormat="1" ht="25.5" customHeight="1">
      <c r="B331" s="140"/>
      <c r="C331" s="141" t="s">
        <v>1568</v>
      </c>
      <c r="D331" s="141" t="s">
        <v>165</v>
      </c>
      <c r="E331" s="142" t="s">
        <v>1569</v>
      </c>
      <c r="F331" s="224" t="s">
        <v>1570</v>
      </c>
      <c r="G331" s="224"/>
      <c r="H331" s="224"/>
      <c r="I331" s="224"/>
      <c r="J331" s="143" t="s">
        <v>569</v>
      </c>
      <c r="K331" s="144">
        <v>12</v>
      </c>
      <c r="L331" s="225">
        <v>0</v>
      </c>
      <c r="M331" s="225"/>
      <c r="N331" s="225">
        <f>ROUND(L331*K331,2)</f>
        <v>0</v>
      </c>
      <c r="O331" s="225"/>
      <c r="P331" s="225"/>
      <c r="Q331" s="225"/>
      <c r="R331" s="145"/>
      <c r="T331" s="146" t="s">
        <v>5</v>
      </c>
      <c r="U331" s="43" t="s">
        <v>37</v>
      </c>
      <c r="V331" s="147">
        <v>3.1230000000000002</v>
      </c>
      <c r="W331" s="147">
        <f>V331*K331</f>
        <v>37.475999999999999</v>
      </c>
      <c r="X331" s="147">
        <v>0</v>
      </c>
      <c r="Y331" s="147">
        <f>X331*K331</f>
        <v>0</v>
      </c>
      <c r="Z331" s="147">
        <v>0</v>
      </c>
      <c r="AA331" s="148">
        <f>Z331*K331</f>
        <v>0</v>
      </c>
      <c r="AR331" s="21" t="s">
        <v>163</v>
      </c>
      <c r="AT331" s="21" t="s">
        <v>165</v>
      </c>
      <c r="AU331" s="21" t="s">
        <v>130</v>
      </c>
      <c r="AY331" s="21" t="s">
        <v>164</v>
      </c>
      <c r="BE331" s="149">
        <f>IF(U331="základní",N331,0)</f>
        <v>0</v>
      </c>
      <c r="BF331" s="149">
        <f>IF(U331="snížená",N331,0)</f>
        <v>0</v>
      </c>
      <c r="BG331" s="149">
        <f>IF(U331="zákl. přenesená",N331,0)</f>
        <v>0</v>
      </c>
      <c r="BH331" s="149">
        <f>IF(U331="sníž. přenesená",N331,0)</f>
        <v>0</v>
      </c>
      <c r="BI331" s="149">
        <f>IF(U331="nulová",N331,0)</f>
        <v>0</v>
      </c>
      <c r="BJ331" s="21" t="s">
        <v>80</v>
      </c>
      <c r="BK331" s="149">
        <f>ROUND(L331*K331,2)</f>
        <v>0</v>
      </c>
      <c r="BL331" s="21" t="s">
        <v>163</v>
      </c>
      <c r="BM331" s="21" t="s">
        <v>1571</v>
      </c>
    </row>
    <row r="332" spans="2:65" s="10" customFormat="1" ht="16.5" customHeight="1">
      <c r="B332" s="154"/>
      <c r="C332" s="155"/>
      <c r="D332" s="155"/>
      <c r="E332" s="156" t="s">
        <v>5</v>
      </c>
      <c r="F332" s="257" t="s">
        <v>1572</v>
      </c>
      <c r="G332" s="258"/>
      <c r="H332" s="258"/>
      <c r="I332" s="258"/>
      <c r="J332" s="155"/>
      <c r="K332" s="157">
        <v>12</v>
      </c>
      <c r="L332" s="155"/>
      <c r="M332" s="155"/>
      <c r="N332" s="155"/>
      <c r="O332" s="155"/>
      <c r="P332" s="155"/>
      <c r="Q332" s="155"/>
      <c r="R332" s="158"/>
      <c r="T332" s="159"/>
      <c r="U332" s="155"/>
      <c r="V332" s="155"/>
      <c r="W332" s="155"/>
      <c r="X332" s="155"/>
      <c r="Y332" s="155"/>
      <c r="Z332" s="155"/>
      <c r="AA332" s="160"/>
      <c r="AT332" s="161" t="s">
        <v>371</v>
      </c>
      <c r="AU332" s="161" t="s">
        <v>130</v>
      </c>
      <c r="AV332" s="10" t="s">
        <v>130</v>
      </c>
      <c r="AW332" s="10" t="s">
        <v>30</v>
      </c>
      <c r="AX332" s="10" t="s">
        <v>72</v>
      </c>
      <c r="AY332" s="161" t="s">
        <v>164</v>
      </c>
    </row>
    <row r="333" spans="2:65" s="11" customFormat="1" ht="16.5" customHeight="1">
      <c r="B333" s="162"/>
      <c r="C333" s="163"/>
      <c r="D333" s="163"/>
      <c r="E333" s="164" t="s">
        <v>5</v>
      </c>
      <c r="F333" s="255" t="s">
        <v>375</v>
      </c>
      <c r="G333" s="256"/>
      <c r="H333" s="256"/>
      <c r="I333" s="256"/>
      <c r="J333" s="163"/>
      <c r="K333" s="165">
        <v>12</v>
      </c>
      <c r="L333" s="163"/>
      <c r="M333" s="163"/>
      <c r="N333" s="163"/>
      <c r="O333" s="163"/>
      <c r="P333" s="163"/>
      <c r="Q333" s="163"/>
      <c r="R333" s="166"/>
      <c r="T333" s="167"/>
      <c r="U333" s="163"/>
      <c r="V333" s="163"/>
      <c r="W333" s="163"/>
      <c r="X333" s="163"/>
      <c r="Y333" s="163"/>
      <c r="Z333" s="163"/>
      <c r="AA333" s="168"/>
      <c r="AT333" s="169" t="s">
        <v>371</v>
      </c>
      <c r="AU333" s="169" t="s">
        <v>130</v>
      </c>
      <c r="AV333" s="11" t="s">
        <v>163</v>
      </c>
      <c r="AW333" s="11" t="s">
        <v>30</v>
      </c>
      <c r="AX333" s="11" t="s">
        <v>80</v>
      </c>
      <c r="AY333" s="169" t="s">
        <v>164</v>
      </c>
    </row>
    <row r="334" spans="2:65" s="1" customFormat="1" ht="25.5" customHeight="1">
      <c r="B334" s="140"/>
      <c r="C334" s="141" t="s">
        <v>1573</v>
      </c>
      <c r="D334" s="141" t="s">
        <v>165</v>
      </c>
      <c r="E334" s="142" t="s">
        <v>1574</v>
      </c>
      <c r="F334" s="224" t="s">
        <v>1575</v>
      </c>
      <c r="G334" s="224"/>
      <c r="H334" s="224"/>
      <c r="I334" s="224"/>
      <c r="J334" s="143" t="s">
        <v>569</v>
      </c>
      <c r="K334" s="144">
        <v>5</v>
      </c>
      <c r="L334" s="225">
        <v>0</v>
      </c>
      <c r="M334" s="225"/>
      <c r="N334" s="225">
        <f>ROUND(L334*K334,2)</f>
        <v>0</v>
      </c>
      <c r="O334" s="225"/>
      <c r="P334" s="225"/>
      <c r="Q334" s="225"/>
      <c r="R334" s="145"/>
      <c r="T334" s="146" t="s">
        <v>5</v>
      </c>
      <c r="U334" s="43" t="s">
        <v>37</v>
      </c>
      <c r="V334" s="147">
        <v>3.82</v>
      </c>
      <c r="W334" s="147">
        <f>V334*K334</f>
        <v>19.099999999999998</v>
      </c>
      <c r="X334" s="147">
        <v>0</v>
      </c>
      <c r="Y334" s="147">
        <f>X334*K334</f>
        <v>0</v>
      </c>
      <c r="Z334" s="147">
        <v>0</v>
      </c>
      <c r="AA334" s="148">
        <f>Z334*K334</f>
        <v>0</v>
      </c>
      <c r="AR334" s="21" t="s">
        <v>163</v>
      </c>
      <c r="AT334" s="21" t="s">
        <v>165</v>
      </c>
      <c r="AU334" s="21" t="s">
        <v>130</v>
      </c>
      <c r="AY334" s="21" t="s">
        <v>164</v>
      </c>
      <c r="BE334" s="149">
        <f>IF(U334="základní",N334,0)</f>
        <v>0</v>
      </c>
      <c r="BF334" s="149">
        <f>IF(U334="snížená",N334,0)</f>
        <v>0</v>
      </c>
      <c r="BG334" s="149">
        <f>IF(U334="zákl. přenesená",N334,0)</f>
        <v>0</v>
      </c>
      <c r="BH334" s="149">
        <f>IF(U334="sníž. přenesená",N334,0)</f>
        <v>0</v>
      </c>
      <c r="BI334" s="149">
        <f>IF(U334="nulová",N334,0)</f>
        <v>0</v>
      </c>
      <c r="BJ334" s="21" t="s">
        <v>80</v>
      </c>
      <c r="BK334" s="149">
        <f>ROUND(L334*K334,2)</f>
        <v>0</v>
      </c>
      <c r="BL334" s="21" t="s">
        <v>163</v>
      </c>
      <c r="BM334" s="21" t="s">
        <v>1576</v>
      </c>
    </row>
    <row r="335" spans="2:65" s="10" customFormat="1" ht="16.5" customHeight="1">
      <c r="B335" s="154"/>
      <c r="C335" s="155"/>
      <c r="D335" s="155"/>
      <c r="E335" s="156" t="s">
        <v>5</v>
      </c>
      <c r="F335" s="257" t="s">
        <v>1536</v>
      </c>
      <c r="G335" s="258"/>
      <c r="H335" s="258"/>
      <c r="I335" s="258"/>
      <c r="J335" s="155"/>
      <c r="K335" s="157">
        <v>5</v>
      </c>
      <c r="L335" s="155"/>
      <c r="M335" s="155"/>
      <c r="N335" s="155"/>
      <c r="O335" s="155"/>
      <c r="P335" s="155"/>
      <c r="Q335" s="155"/>
      <c r="R335" s="158"/>
      <c r="T335" s="159"/>
      <c r="U335" s="155"/>
      <c r="V335" s="155"/>
      <c r="W335" s="155"/>
      <c r="X335" s="155"/>
      <c r="Y335" s="155"/>
      <c r="Z335" s="155"/>
      <c r="AA335" s="160"/>
      <c r="AT335" s="161" t="s">
        <v>371</v>
      </c>
      <c r="AU335" s="161" t="s">
        <v>130</v>
      </c>
      <c r="AV335" s="10" t="s">
        <v>130</v>
      </c>
      <c r="AW335" s="10" t="s">
        <v>30</v>
      </c>
      <c r="AX335" s="10" t="s">
        <v>72</v>
      </c>
      <c r="AY335" s="161" t="s">
        <v>164</v>
      </c>
    </row>
    <row r="336" spans="2:65" s="11" customFormat="1" ht="16.5" customHeight="1">
      <c r="B336" s="162"/>
      <c r="C336" s="163"/>
      <c r="D336" s="163"/>
      <c r="E336" s="164" t="s">
        <v>5</v>
      </c>
      <c r="F336" s="255" t="s">
        <v>375</v>
      </c>
      <c r="G336" s="256"/>
      <c r="H336" s="256"/>
      <c r="I336" s="256"/>
      <c r="J336" s="163"/>
      <c r="K336" s="165">
        <v>5</v>
      </c>
      <c r="L336" s="163"/>
      <c r="M336" s="163"/>
      <c r="N336" s="163"/>
      <c r="O336" s="163"/>
      <c r="P336" s="163"/>
      <c r="Q336" s="163"/>
      <c r="R336" s="166"/>
      <c r="T336" s="167"/>
      <c r="U336" s="163"/>
      <c r="V336" s="163"/>
      <c r="W336" s="163"/>
      <c r="X336" s="163"/>
      <c r="Y336" s="163"/>
      <c r="Z336" s="163"/>
      <c r="AA336" s="168"/>
      <c r="AT336" s="169" t="s">
        <v>371</v>
      </c>
      <c r="AU336" s="169" t="s">
        <v>130</v>
      </c>
      <c r="AV336" s="11" t="s">
        <v>163</v>
      </c>
      <c r="AW336" s="11" t="s">
        <v>30</v>
      </c>
      <c r="AX336" s="11" t="s">
        <v>80</v>
      </c>
      <c r="AY336" s="169" t="s">
        <v>164</v>
      </c>
    </row>
    <row r="337" spans="2:65" s="1" customFormat="1" ht="25.5" customHeight="1">
      <c r="B337" s="140"/>
      <c r="C337" s="170" t="s">
        <v>1577</v>
      </c>
      <c r="D337" s="170" t="s">
        <v>508</v>
      </c>
      <c r="E337" s="171" t="s">
        <v>1578</v>
      </c>
      <c r="F337" s="263" t="s">
        <v>1579</v>
      </c>
      <c r="G337" s="263"/>
      <c r="H337" s="263"/>
      <c r="I337" s="263"/>
      <c r="J337" s="172" t="s">
        <v>569</v>
      </c>
      <c r="K337" s="173">
        <v>5</v>
      </c>
      <c r="L337" s="264">
        <v>0</v>
      </c>
      <c r="M337" s="264"/>
      <c r="N337" s="264">
        <f>ROUND(L337*K337,2)</f>
        <v>0</v>
      </c>
      <c r="O337" s="225"/>
      <c r="P337" s="225"/>
      <c r="Q337" s="225"/>
      <c r="R337" s="145"/>
      <c r="T337" s="146" t="s">
        <v>5</v>
      </c>
      <c r="U337" s="43" t="s">
        <v>37</v>
      </c>
      <c r="V337" s="147">
        <v>0</v>
      </c>
      <c r="W337" s="147">
        <f>V337*K337</f>
        <v>0</v>
      </c>
      <c r="X337" s="147">
        <v>2.5000000000000001E-3</v>
      </c>
      <c r="Y337" s="147">
        <f>X337*K337</f>
        <v>1.2500000000000001E-2</v>
      </c>
      <c r="Z337" s="147">
        <v>0</v>
      </c>
      <c r="AA337" s="148">
        <f>Z337*K337</f>
        <v>0</v>
      </c>
      <c r="AR337" s="21" t="s">
        <v>340</v>
      </c>
      <c r="AT337" s="21" t="s">
        <v>508</v>
      </c>
      <c r="AU337" s="21" t="s">
        <v>130</v>
      </c>
      <c r="AY337" s="21" t="s">
        <v>164</v>
      </c>
      <c r="BE337" s="149">
        <f>IF(U337="základní",N337,0)</f>
        <v>0</v>
      </c>
      <c r="BF337" s="149">
        <f>IF(U337="snížená",N337,0)</f>
        <v>0</v>
      </c>
      <c r="BG337" s="149">
        <f>IF(U337="zákl. přenesená",N337,0)</f>
        <v>0</v>
      </c>
      <c r="BH337" s="149">
        <f>IF(U337="sníž. přenesená",N337,0)</f>
        <v>0</v>
      </c>
      <c r="BI337" s="149">
        <f>IF(U337="nulová",N337,0)</f>
        <v>0</v>
      </c>
      <c r="BJ337" s="21" t="s">
        <v>80</v>
      </c>
      <c r="BK337" s="149">
        <f>ROUND(L337*K337,2)</f>
        <v>0</v>
      </c>
      <c r="BL337" s="21" t="s">
        <v>163</v>
      </c>
      <c r="BM337" s="21" t="s">
        <v>1580</v>
      </c>
    </row>
    <row r="338" spans="2:65" s="1" customFormat="1" ht="25.5" customHeight="1">
      <c r="B338" s="140"/>
      <c r="C338" s="141" t="s">
        <v>1581</v>
      </c>
      <c r="D338" s="141" t="s">
        <v>165</v>
      </c>
      <c r="E338" s="142" t="s">
        <v>1582</v>
      </c>
      <c r="F338" s="224" t="s">
        <v>1583</v>
      </c>
      <c r="G338" s="224"/>
      <c r="H338" s="224"/>
      <c r="I338" s="224"/>
      <c r="J338" s="143" t="s">
        <v>409</v>
      </c>
      <c r="K338" s="144">
        <v>51.6</v>
      </c>
      <c r="L338" s="225">
        <v>0</v>
      </c>
      <c r="M338" s="225"/>
      <c r="N338" s="225">
        <f>ROUND(L338*K338,2)</f>
        <v>0</v>
      </c>
      <c r="O338" s="225"/>
      <c r="P338" s="225"/>
      <c r="Q338" s="225"/>
      <c r="R338" s="145"/>
      <c r="T338" s="146" t="s">
        <v>5</v>
      </c>
      <c r="U338" s="43" t="s">
        <v>37</v>
      </c>
      <c r="V338" s="147">
        <v>6.2E-2</v>
      </c>
      <c r="W338" s="147">
        <f>V338*K338</f>
        <v>3.1992000000000003</v>
      </c>
      <c r="X338" s="147">
        <v>0</v>
      </c>
      <c r="Y338" s="147">
        <f>X338*K338</f>
        <v>0</v>
      </c>
      <c r="Z338" s="147">
        <v>0</v>
      </c>
      <c r="AA338" s="148">
        <f>Z338*K338</f>
        <v>0</v>
      </c>
      <c r="AR338" s="21" t="s">
        <v>163</v>
      </c>
      <c r="AT338" s="21" t="s">
        <v>165</v>
      </c>
      <c r="AU338" s="21" t="s">
        <v>130</v>
      </c>
      <c r="AY338" s="21" t="s">
        <v>164</v>
      </c>
      <c r="BE338" s="149">
        <f>IF(U338="základní",N338,0)</f>
        <v>0</v>
      </c>
      <c r="BF338" s="149">
        <f>IF(U338="snížená",N338,0)</f>
        <v>0</v>
      </c>
      <c r="BG338" s="149">
        <f>IF(U338="zákl. přenesená",N338,0)</f>
        <v>0</v>
      </c>
      <c r="BH338" s="149">
        <f>IF(U338="sníž. přenesená",N338,0)</f>
        <v>0</v>
      </c>
      <c r="BI338" s="149">
        <f>IF(U338="nulová",N338,0)</f>
        <v>0</v>
      </c>
      <c r="BJ338" s="21" t="s">
        <v>80</v>
      </c>
      <c r="BK338" s="149">
        <f>ROUND(L338*K338,2)</f>
        <v>0</v>
      </c>
      <c r="BL338" s="21" t="s">
        <v>163</v>
      </c>
      <c r="BM338" s="21" t="s">
        <v>1584</v>
      </c>
    </row>
    <row r="339" spans="2:65" s="10" customFormat="1" ht="16.5" customHeight="1">
      <c r="B339" s="154"/>
      <c r="C339" s="155"/>
      <c r="D339" s="155"/>
      <c r="E339" s="156" t="s">
        <v>5</v>
      </c>
      <c r="F339" s="257" t="s">
        <v>1585</v>
      </c>
      <c r="G339" s="258"/>
      <c r="H339" s="258"/>
      <c r="I339" s="258"/>
      <c r="J339" s="155"/>
      <c r="K339" s="157">
        <v>31.6</v>
      </c>
      <c r="L339" s="155"/>
      <c r="M339" s="155"/>
      <c r="N339" s="155"/>
      <c r="O339" s="155"/>
      <c r="P339" s="155"/>
      <c r="Q339" s="155"/>
      <c r="R339" s="158"/>
      <c r="T339" s="159"/>
      <c r="U339" s="155"/>
      <c r="V339" s="155"/>
      <c r="W339" s="155"/>
      <c r="X339" s="155"/>
      <c r="Y339" s="155"/>
      <c r="Z339" s="155"/>
      <c r="AA339" s="160"/>
      <c r="AT339" s="161" t="s">
        <v>371</v>
      </c>
      <c r="AU339" s="161" t="s">
        <v>130</v>
      </c>
      <c r="AV339" s="10" t="s">
        <v>130</v>
      </c>
      <c r="AW339" s="10" t="s">
        <v>30</v>
      </c>
      <c r="AX339" s="10" t="s">
        <v>72</v>
      </c>
      <c r="AY339" s="161" t="s">
        <v>164</v>
      </c>
    </row>
    <row r="340" spans="2:65" s="10" customFormat="1" ht="16.5" customHeight="1">
      <c r="B340" s="154"/>
      <c r="C340" s="155"/>
      <c r="D340" s="155"/>
      <c r="E340" s="156" t="s">
        <v>5</v>
      </c>
      <c r="F340" s="253" t="s">
        <v>1586</v>
      </c>
      <c r="G340" s="254"/>
      <c r="H340" s="254"/>
      <c r="I340" s="254"/>
      <c r="J340" s="155"/>
      <c r="K340" s="157">
        <v>20</v>
      </c>
      <c r="L340" s="155"/>
      <c r="M340" s="155"/>
      <c r="N340" s="155"/>
      <c r="O340" s="155"/>
      <c r="P340" s="155"/>
      <c r="Q340" s="155"/>
      <c r="R340" s="158"/>
      <c r="T340" s="159"/>
      <c r="U340" s="155"/>
      <c r="V340" s="155"/>
      <c r="W340" s="155"/>
      <c r="X340" s="155"/>
      <c r="Y340" s="155"/>
      <c r="Z340" s="155"/>
      <c r="AA340" s="160"/>
      <c r="AT340" s="161" t="s">
        <v>371</v>
      </c>
      <c r="AU340" s="161" t="s">
        <v>130</v>
      </c>
      <c r="AV340" s="10" t="s">
        <v>130</v>
      </c>
      <c r="AW340" s="10" t="s">
        <v>30</v>
      </c>
      <c r="AX340" s="10" t="s">
        <v>72</v>
      </c>
      <c r="AY340" s="161" t="s">
        <v>164</v>
      </c>
    </row>
    <row r="341" spans="2:65" s="11" customFormat="1" ht="16.5" customHeight="1">
      <c r="B341" s="162"/>
      <c r="C341" s="163"/>
      <c r="D341" s="163"/>
      <c r="E341" s="164" t="s">
        <v>5</v>
      </c>
      <c r="F341" s="255" t="s">
        <v>375</v>
      </c>
      <c r="G341" s="256"/>
      <c r="H341" s="256"/>
      <c r="I341" s="256"/>
      <c r="J341" s="163"/>
      <c r="K341" s="165">
        <v>51.6</v>
      </c>
      <c r="L341" s="163"/>
      <c r="M341" s="163"/>
      <c r="N341" s="163"/>
      <c r="O341" s="163"/>
      <c r="P341" s="163"/>
      <c r="Q341" s="163"/>
      <c r="R341" s="166"/>
      <c r="T341" s="167"/>
      <c r="U341" s="163"/>
      <c r="V341" s="163"/>
      <c r="W341" s="163"/>
      <c r="X341" s="163"/>
      <c r="Y341" s="163"/>
      <c r="Z341" s="163"/>
      <c r="AA341" s="168"/>
      <c r="AT341" s="169" t="s">
        <v>371</v>
      </c>
      <c r="AU341" s="169" t="s">
        <v>130</v>
      </c>
      <c r="AV341" s="11" t="s">
        <v>163</v>
      </c>
      <c r="AW341" s="11" t="s">
        <v>30</v>
      </c>
      <c r="AX341" s="11" t="s">
        <v>80</v>
      </c>
      <c r="AY341" s="169" t="s">
        <v>164</v>
      </c>
    </row>
    <row r="342" spans="2:65" s="1" customFormat="1" ht="16.5" customHeight="1">
      <c r="B342" s="140"/>
      <c r="C342" s="141" t="s">
        <v>1587</v>
      </c>
      <c r="D342" s="141" t="s">
        <v>165</v>
      </c>
      <c r="E342" s="142" t="s">
        <v>1588</v>
      </c>
      <c r="F342" s="224" t="s">
        <v>1589</v>
      </c>
      <c r="G342" s="224"/>
      <c r="H342" s="224"/>
      <c r="I342" s="224"/>
      <c r="J342" s="143" t="s">
        <v>409</v>
      </c>
      <c r="K342" s="144">
        <v>3.5</v>
      </c>
      <c r="L342" s="225">
        <v>0</v>
      </c>
      <c r="M342" s="225"/>
      <c r="N342" s="225">
        <f>ROUND(L342*K342,2)</f>
        <v>0</v>
      </c>
      <c r="O342" s="225"/>
      <c r="P342" s="225"/>
      <c r="Q342" s="225"/>
      <c r="R342" s="145"/>
      <c r="T342" s="146" t="s">
        <v>5</v>
      </c>
      <c r="U342" s="43" t="s">
        <v>37</v>
      </c>
      <c r="V342" s="147">
        <v>4.3999999999999997E-2</v>
      </c>
      <c r="W342" s="147">
        <f>V342*K342</f>
        <v>0.154</v>
      </c>
      <c r="X342" s="147">
        <v>0</v>
      </c>
      <c r="Y342" s="147">
        <f>X342*K342</f>
        <v>0</v>
      </c>
      <c r="Z342" s="147">
        <v>0</v>
      </c>
      <c r="AA342" s="148">
        <f>Z342*K342</f>
        <v>0</v>
      </c>
      <c r="AR342" s="21" t="s">
        <v>163</v>
      </c>
      <c r="AT342" s="21" t="s">
        <v>165</v>
      </c>
      <c r="AU342" s="21" t="s">
        <v>130</v>
      </c>
      <c r="AY342" s="21" t="s">
        <v>164</v>
      </c>
      <c r="BE342" s="149">
        <f>IF(U342="základní",N342,0)</f>
        <v>0</v>
      </c>
      <c r="BF342" s="149">
        <f>IF(U342="snížená",N342,0)</f>
        <v>0</v>
      </c>
      <c r="BG342" s="149">
        <f>IF(U342="zákl. přenesená",N342,0)</f>
        <v>0</v>
      </c>
      <c r="BH342" s="149">
        <f>IF(U342="sníž. přenesená",N342,0)</f>
        <v>0</v>
      </c>
      <c r="BI342" s="149">
        <f>IF(U342="nulová",N342,0)</f>
        <v>0</v>
      </c>
      <c r="BJ342" s="21" t="s">
        <v>80</v>
      </c>
      <c r="BK342" s="149">
        <f>ROUND(L342*K342,2)</f>
        <v>0</v>
      </c>
      <c r="BL342" s="21" t="s">
        <v>163</v>
      </c>
      <c r="BM342" s="21" t="s">
        <v>1590</v>
      </c>
    </row>
    <row r="343" spans="2:65" s="10" customFormat="1" ht="16.5" customHeight="1">
      <c r="B343" s="154"/>
      <c r="C343" s="155"/>
      <c r="D343" s="155"/>
      <c r="E343" s="156" t="s">
        <v>5</v>
      </c>
      <c r="F343" s="257" t="s">
        <v>1591</v>
      </c>
      <c r="G343" s="258"/>
      <c r="H343" s="258"/>
      <c r="I343" s="258"/>
      <c r="J343" s="155"/>
      <c r="K343" s="157">
        <v>3.5</v>
      </c>
      <c r="L343" s="155"/>
      <c r="M343" s="155"/>
      <c r="N343" s="155"/>
      <c r="O343" s="155"/>
      <c r="P343" s="155"/>
      <c r="Q343" s="155"/>
      <c r="R343" s="158"/>
      <c r="T343" s="159"/>
      <c r="U343" s="155"/>
      <c r="V343" s="155"/>
      <c r="W343" s="155"/>
      <c r="X343" s="155"/>
      <c r="Y343" s="155"/>
      <c r="Z343" s="155"/>
      <c r="AA343" s="160"/>
      <c r="AT343" s="161" t="s">
        <v>371</v>
      </c>
      <c r="AU343" s="161" t="s">
        <v>130</v>
      </c>
      <c r="AV343" s="10" t="s">
        <v>130</v>
      </c>
      <c r="AW343" s="10" t="s">
        <v>30</v>
      </c>
      <c r="AX343" s="10" t="s">
        <v>72</v>
      </c>
      <c r="AY343" s="161" t="s">
        <v>164</v>
      </c>
    </row>
    <row r="344" spans="2:65" s="11" customFormat="1" ht="16.5" customHeight="1">
      <c r="B344" s="162"/>
      <c r="C344" s="163"/>
      <c r="D344" s="163"/>
      <c r="E344" s="164" t="s">
        <v>5</v>
      </c>
      <c r="F344" s="255" t="s">
        <v>375</v>
      </c>
      <c r="G344" s="256"/>
      <c r="H344" s="256"/>
      <c r="I344" s="256"/>
      <c r="J344" s="163"/>
      <c r="K344" s="165">
        <v>3.5</v>
      </c>
      <c r="L344" s="163"/>
      <c r="M344" s="163"/>
      <c r="N344" s="163"/>
      <c r="O344" s="163"/>
      <c r="P344" s="163"/>
      <c r="Q344" s="163"/>
      <c r="R344" s="166"/>
      <c r="T344" s="167"/>
      <c r="U344" s="163"/>
      <c r="V344" s="163"/>
      <c r="W344" s="163"/>
      <c r="X344" s="163"/>
      <c r="Y344" s="163"/>
      <c r="Z344" s="163"/>
      <c r="AA344" s="168"/>
      <c r="AT344" s="169" t="s">
        <v>371</v>
      </c>
      <c r="AU344" s="169" t="s">
        <v>130</v>
      </c>
      <c r="AV344" s="11" t="s">
        <v>163</v>
      </c>
      <c r="AW344" s="11" t="s">
        <v>30</v>
      </c>
      <c r="AX344" s="11" t="s">
        <v>80</v>
      </c>
      <c r="AY344" s="169" t="s">
        <v>164</v>
      </c>
    </row>
    <row r="345" spans="2:65" s="1" customFormat="1" ht="25.5" customHeight="1">
      <c r="B345" s="140"/>
      <c r="C345" s="141" t="s">
        <v>1592</v>
      </c>
      <c r="D345" s="141" t="s">
        <v>165</v>
      </c>
      <c r="E345" s="142" t="s">
        <v>1593</v>
      </c>
      <c r="F345" s="224" t="s">
        <v>1594</v>
      </c>
      <c r="G345" s="224"/>
      <c r="H345" s="224"/>
      <c r="I345" s="224"/>
      <c r="J345" s="143" t="s">
        <v>409</v>
      </c>
      <c r="K345" s="144">
        <v>78.900000000000006</v>
      </c>
      <c r="L345" s="225">
        <v>0</v>
      </c>
      <c r="M345" s="225"/>
      <c r="N345" s="225">
        <f>ROUND(L345*K345,2)</f>
        <v>0</v>
      </c>
      <c r="O345" s="225"/>
      <c r="P345" s="225"/>
      <c r="Q345" s="225"/>
      <c r="R345" s="145"/>
      <c r="T345" s="146" t="s">
        <v>5</v>
      </c>
      <c r="U345" s="43" t="s">
        <v>37</v>
      </c>
      <c r="V345" s="147">
        <v>4.3999999999999997E-2</v>
      </c>
      <c r="W345" s="147">
        <f>V345*K345</f>
        <v>3.4716</v>
      </c>
      <c r="X345" s="147">
        <v>0</v>
      </c>
      <c r="Y345" s="147">
        <f>X345*K345</f>
        <v>0</v>
      </c>
      <c r="Z345" s="147">
        <v>0</v>
      </c>
      <c r="AA345" s="148">
        <f>Z345*K345</f>
        <v>0</v>
      </c>
      <c r="AR345" s="21" t="s">
        <v>163</v>
      </c>
      <c r="AT345" s="21" t="s">
        <v>165</v>
      </c>
      <c r="AU345" s="21" t="s">
        <v>130</v>
      </c>
      <c r="AY345" s="21" t="s">
        <v>164</v>
      </c>
      <c r="BE345" s="149">
        <f>IF(U345="základní",N345,0)</f>
        <v>0</v>
      </c>
      <c r="BF345" s="149">
        <f>IF(U345="snížená",N345,0)</f>
        <v>0</v>
      </c>
      <c r="BG345" s="149">
        <f>IF(U345="zákl. přenesená",N345,0)</f>
        <v>0</v>
      </c>
      <c r="BH345" s="149">
        <f>IF(U345="sníž. přenesená",N345,0)</f>
        <v>0</v>
      </c>
      <c r="BI345" s="149">
        <f>IF(U345="nulová",N345,0)</f>
        <v>0</v>
      </c>
      <c r="BJ345" s="21" t="s">
        <v>80</v>
      </c>
      <c r="BK345" s="149">
        <f>ROUND(L345*K345,2)</f>
        <v>0</v>
      </c>
      <c r="BL345" s="21" t="s">
        <v>163</v>
      </c>
      <c r="BM345" s="21" t="s">
        <v>1595</v>
      </c>
    </row>
    <row r="346" spans="2:65" s="10" customFormat="1" ht="16.5" customHeight="1">
      <c r="B346" s="154"/>
      <c r="C346" s="155"/>
      <c r="D346" s="155"/>
      <c r="E346" s="156" t="s">
        <v>5</v>
      </c>
      <c r="F346" s="257" t="s">
        <v>1596</v>
      </c>
      <c r="G346" s="258"/>
      <c r="H346" s="258"/>
      <c r="I346" s="258"/>
      <c r="J346" s="155"/>
      <c r="K346" s="157">
        <v>78.900000000000006</v>
      </c>
      <c r="L346" s="155"/>
      <c r="M346" s="155"/>
      <c r="N346" s="155"/>
      <c r="O346" s="155"/>
      <c r="P346" s="155"/>
      <c r="Q346" s="155"/>
      <c r="R346" s="158"/>
      <c r="T346" s="159"/>
      <c r="U346" s="155"/>
      <c r="V346" s="155"/>
      <c r="W346" s="155"/>
      <c r="X346" s="155"/>
      <c r="Y346" s="155"/>
      <c r="Z346" s="155"/>
      <c r="AA346" s="160"/>
      <c r="AT346" s="161" t="s">
        <v>371</v>
      </c>
      <c r="AU346" s="161" t="s">
        <v>130</v>
      </c>
      <c r="AV346" s="10" t="s">
        <v>130</v>
      </c>
      <c r="AW346" s="10" t="s">
        <v>30</v>
      </c>
      <c r="AX346" s="10" t="s">
        <v>72</v>
      </c>
      <c r="AY346" s="161" t="s">
        <v>164</v>
      </c>
    </row>
    <row r="347" spans="2:65" s="11" customFormat="1" ht="16.5" customHeight="1">
      <c r="B347" s="162"/>
      <c r="C347" s="163"/>
      <c r="D347" s="163"/>
      <c r="E347" s="164" t="s">
        <v>5</v>
      </c>
      <c r="F347" s="255" t="s">
        <v>375</v>
      </c>
      <c r="G347" s="256"/>
      <c r="H347" s="256"/>
      <c r="I347" s="256"/>
      <c r="J347" s="163"/>
      <c r="K347" s="165">
        <v>78.900000000000006</v>
      </c>
      <c r="L347" s="163"/>
      <c r="M347" s="163"/>
      <c r="N347" s="163"/>
      <c r="O347" s="163"/>
      <c r="P347" s="163"/>
      <c r="Q347" s="163"/>
      <c r="R347" s="166"/>
      <c r="T347" s="167"/>
      <c r="U347" s="163"/>
      <c r="V347" s="163"/>
      <c r="W347" s="163"/>
      <c r="X347" s="163"/>
      <c r="Y347" s="163"/>
      <c r="Z347" s="163"/>
      <c r="AA347" s="168"/>
      <c r="AT347" s="169" t="s">
        <v>371</v>
      </c>
      <c r="AU347" s="169" t="s">
        <v>130</v>
      </c>
      <c r="AV347" s="11" t="s">
        <v>163</v>
      </c>
      <c r="AW347" s="11" t="s">
        <v>30</v>
      </c>
      <c r="AX347" s="11" t="s">
        <v>80</v>
      </c>
      <c r="AY347" s="169" t="s">
        <v>164</v>
      </c>
    </row>
    <row r="348" spans="2:65" s="1" customFormat="1" ht="25.5" customHeight="1">
      <c r="B348" s="140"/>
      <c r="C348" s="141" t="s">
        <v>1597</v>
      </c>
      <c r="D348" s="141" t="s">
        <v>165</v>
      </c>
      <c r="E348" s="142" t="s">
        <v>1598</v>
      </c>
      <c r="F348" s="224" t="s">
        <v>1599</v>
      </c>
      <c r="G348" s="224"/>
      <c r="H348" s="224"/>
      <c r="I348" s="224"/>
      <c r="J348" s="143" t="s">
        <v>409</v>
      </c>
      <c r="K348" s="144">
        <v>82.4</v>
      </c>
      <c r="L348" s="225">
        <v>0</v>
      </c>
      <c r="M348" s="225"/>
      <c r="N348" s="225">
        <f>ROUND(L348*K348,2)</f>
        <v>0</v>
      </c>
      <c r="O348" s="225"/>
      <c r="P348" s="225"/>
      <c r="Q348" s="225"/>
      <c r="R348" s="145"/>
      <c r="T348" s="146" t="s">
        <v>5</v>
      </c>
      <c r="U348" s="43" t="s">
        <v>37</v>
      </c>
      <c r="V348" s="147">
        <v>7.9000000000000001E-2</v>
      </c>
      <c r="W348" s="147">
        <f>V348*K348</f>
        <v>6.5096000000000007</v>
      </c>
      <c r="X348" s="147">
        <v>0</v>
      </c>
      <c r="Y348" s="147">
        <f>X348*K348</f>
        <v>0</v>
      </c>
      <c r="Z348" s="147">
        <v>0</v>
      </c>
      <c r="AA348" s="148">
        <f>Z348*K348</f>
        <v>0</v>
      </c>
      <c r="AR348" s="21" t="s">
        <v>163</v>
      </c>
      <c r="AT348" s="21" t="s">
        <v>165</v>
      </c>
      <c r="AU348" s="21" t="s">
        <v>130</v>
      </c>
      <c r="AY348" s="21" t="s">
        <v>164</v>
      </c>
      <c r="BE348" s="149">
        <f>IF(U348="základní",N348,0)</f>
        <v>0</v>
      </c>
      <c r="BF348" s="149">
        <f>IF(U348="snížená",N348,0)</f>
        <v>0</v>
      </c>
      <c r="BG348" s="149">
        <f>IF(U348="zákl. přenesená",N348,0)</f>
        <v>0</v>
      </c>
      <c r="BH348" s="149">
        <f>IF(U348="sníž. přenesená",N348,0)</f>
        <v>0</v>
      </c>
      <c r="BI348" s="149">
        <f>IF(U348="nulová",N348,0)</f>
        <v>0</v>
      </c>
      <c r="BJ348" s="21" t="s">
        <v>80</v>
      </c>
      <c r="BK348" s="149">
        <f>ROUND(L348*K348,2)</f>
        <v>0</v>
      </c>
      <c r="BL348" s="21" t="s">
        <v>163</v>
      </c>
      <c r="BM348" s="21" t="s">
        <v>1600</v>
      </c>
    </row>
    <row r="349" spans="2:65" s="10" customFormat="1" ht="16.5" customHeight="1">
      <c r="B349" s="154"/>
      <c r="C349" s="155"/>
      <c r="D349" s="155"/>
      <c r="E349" s="156" t="s">
        <v>5</v>
      </c>
      <c r="F349" s="257" t="s">
        <v>1601</v>
      </c>
      <c r="G349" s="258"/>
      <c r="H349" s="258"/>
      <c r="I349" s="258"/>
      <c r="J349" s="155"/>
      <c r="K349" s="157">
        <v>82.4</v>
      </c>
      <c r="L349" s="155"/>
      <c r="M349" s="155"/>
      <c r="N349" s="155"/>
      <c r="O349" s="155"/>
      <c r="P349" s="155"/>
      <c r="Q349" s="155"/>
      <c r="R349" s="158"/>
      <c r="T349" s="159"/>
      <c r="U349" s="155"/>
      <c r="V349" s="155"/>
      <c r="W349" s="155"/>
      <c r="X349" s="155"/>
      <c r="Y349" s="155"/>
      <c r="Z349" s="155"/>
      <c r="AA349" s="160"/>
      <c r="AT349" s="161" t="s">
        <v>371</v>
      </c>
      <c r="AU349" s="161" t="s">
        <v>130</v>
      </c>
      <c r="AV349" s="10" t="s">
        <v>130</v>
      </c>
      <c r="AW349" s="10" t="s">
        <v>30</v>
      </c>
      <c r="AX349" s="10" t="s">
        <v>72</v>
      </c>
      <c r="AY349" s="161" t="s">
        <v>164</v>
      </c>
    </row>
    <row r="350" spans="2:65" s="11" customFormat="1" ht="16.5" customHeight="1">
      <c r="B350" s="162"/>
      <c r="C350" s="163"/>
      <c r="D350" s="163"/>
      <c r="E350" s="164" t="s">
        <v>5</v>
      </c>
      <c r="F350" s="255" t="s">
        <v>375</v>
      </c>
      <c r="G350" s="256"/>
      <c r="H350" s="256"/>
      <c r="I350" s="256"/>
      <c r="J350" s="163"/>
      <c r="K350" s="165">
        <v>82.4</v>
      </c>
      <c r="L350" s="163"/>
      <c r="M350" s="163"/>
      <c r="N350" s="163"/>
      <c r="O350" s="163"/>
      <c r="P350" s="163"/>
      <c r="Q350" s="163"/>
      <c r="R350" s="166"/>
      <c r="T350" s="167"/>
      <c r="U350" s="163"/>
      <c r="V350" s="163"/>
      <c r="W350" s="163"/>
      <c r="X350" s="163"/>
      <c r="Y350" s="163"/>
      <c r="Z350" s="163"/>
      <c r="AA350" s="168"/>
      <c r="AT350" s="169" t="s">
        <v>371</v>
      </c>
      <c r="AU350" s="169" t="s">
        <v>130</v>
      </c>
      <c r="AV350" s="11" t="s">
        <v>163</v>
      </c>
      <c r="AW350" s="11" t="s">
        <v>30</v>
      </c>
      <c r="AX350" s="11" t="s">
        <v>80</v>
      </c>
      <c r="AY350" s="169" t="s">
        <v>164</v>
      </c>
    </row>
    <row r="351" spans="2:65" s="1" customFormat="1" ht="25.5" customHeight="1">
      <c r="B351" s="140"/>
      <c r="C351" s="141" t="s">
        <v>1602</v>
      </c>
      <c r="D351" s="141" t="s">
        <v>165</v>
      </c>
      <c r="E351" s="142" t="s">
        <v>1603</v>
      </c>
      <c r="F351" s="224" t="s">
        <v>1604</v>
      </c>
      <c r="G351" s="224"/>
      <c r="H351" s="224"/>
      <c r="I351" s="224"/>
      <c r="J351" s="143" t="s">
        <v>409</v>
      </c>
      <c r="K351" s="144">
        <v>72.900000000000006</v>
      </c>
      <c r="L351" s="225">
        <v>0</v>
      </c>
      <c r="M351" s="225"/>
      <c r="N351" s="225">
        <f>ROUND(L351*K351,2)</f>
        <v>0</v>
      </c>
      <c r="O351" s="225"/>
      <c r="P351" s="225"/>
      <c r="Q351" s="225"/>
      <c r="R351" s="145"/>
      <c r="T351" s="146" t="s">
        <v>5</v>
      </c>
      <c r="U351" s="43" t="s">
        <v>37</v>
      </c>
      <c r="V351" s="147">
        <v>5.5E-2</v>
      </c>
      <c r="W351" s="147">
        <f>V351*K351</f>
        <v>4.0095000000000001</v>
      </c>
      <c r="X351" s="147">
        <v>0</v>
      </c>
      <c r="Y351" s="147">
        <f>X351*K351</f>
        <v>0</v>
      </c>
      <c r="Z351" s="147">
        <v>0</v>
      </c>
      <c r="AA351" s="148">
        <f>Z351*K351</f>
        <v>0</v>
      </c>
      <c r="AR351" s="21" t="s">
        <v>163</v>
      </c>
      <c r="AT351" s="21" t="s">
        <v>165</v>
      </c>
      <c r="AU351" s="21" t="s">
        <v>130</v>
      </c>
      <c r="AY351" s="21" t="s">
        <v>164</v>
      </c>
      <c r="BE351" s="149">
        <f>IF(U351="základní",N351,0)</f>
        <v>0</v>
      </c>
      <c r="BF351" s="149">
        <f>IF(U351="snížená",N351,0)</f>
        <v>0</v>
      </c>
      <c r="BG351" s="149">
        <f>IF(U351="zákl. přenesená",N351,0)</f>
        <v>0</v>
      </c>
      <c r="BH351" s="149">
        <f>IF(U351="sníž. přenesená",N351,0)</f>
        <v>0</v>
      </c>
      <c r="BI351" s="149">
        <f>IF(U351="nulová",N351,0)</f>
        <v>0</v>
      </c>
      <c r="BJ351" s="21" t="s">
        <v>80</v>
      </c>
      <c r="BK351" s="149">
        <f>ROUND(L351*K351,2)</f>
        <v>0</v>
      </c>
      <c r="BL351" s="21" t="s">
        <v>163</v>
      </c>
      <c r="BM351" s="21" t="s">
        <v>1605</v>
      </c>
    </row>
    <row r="352" spans="2:65" s="10" customFormat="1" ht="16.5" customHeight="1">
      <c r="B352" s="154"/>
      <c r="C352" s="155"/>
      <c r="D352" s="155"/>
      <c r="E352" s="156" t="s">
        <v>5</v>
      </c>
      <c r="F352" s="257" t="s">
        <v>1606</v>
      </c>
      <c r="G352" s="258"/>
      <c r="H352" s="258"/>
      <c r="I352" s="258"/>
      <c r="J352" s="155"/>
      <c r="K352" s="157">
        <v>72.900000000000006</v>
      </c>
      <c r="L352" s="155"/>
      <c r="M352" s="155"/>
      <c r="N352" s="155"/>
      <c r="O352" s="155"/>
      <c r="P352" s="155"/>
      <c r="Q352" s="155"/>
      <c r="R352" s="158"/>
      <c r="T352" s="159"/>
      <c r="U352" s="155"/>
      <c r="V352" s="155"/>
      <c r="W352" s="155"/>
      <c r="X352" s="155"/>
      <c r="Y352" s="155"/>
      <c r="Z352" s="155"/>
      <c r="AA352" s="160"/>
      <c r="AT352" s="161" t="s">
        <v>371</v>
      </c>
      <c r="AU352" s="161" t="s">
        <v>130</v>
      </c>
      <c r="AV352" s="10" t="s">
        <v>130</v>
      </c>
      <c r="AW352" s="10" t="s">
        <v>30</v>
      </c>
      <c r="AX352" s="10" t="s">
        <v>72</v>
      </c>
      <c r="AY352" s="161" t="s">
        <v>164</v>
      </c>
    </row>
    <row r="353" spans="2:65" s="11" customFormat="1" ht="16.5" customHeight="1">
      <c r="B353" s="162"/>
      <c r="C353" s="163"/>
      <c r="D353" s="163"/>
      <c r="E353" s="164" t="s">
        <v>5</v>
      </c>
      <c r="F353" s="255" t="s">
        <v>375</v>
      </c>
      <c r="G353" s="256"/>
      <c r="H353" s="256"/>
      <c r="I353" s="256"/>
      <c r="J353" s="163"/>
      <c r="K353" s="165">
        <v>72.900000000000006</v>
      </c>
      <c r="L353" s="163"/>
      <c r="M353" s="163"/>
      <c r="N353" s="163"/>
      <c r="O353" s="163"/>
      <c r="P353" s="163"/>
      <c r="Q353" s="163"/>
      <c r="R353" s="166"/>
      <c r="T353" s="167"/>
      <c r="U353" s="163"/>
      <c r="V353" s="163"/>
      <c r="W353" s="163"/>
      <c r="X353" s="163"/>
      <c r="Y353" s="163"/>
      <c r="Z353" s="163"/>
      <c r="AA353" s="168"/>
      <c r="AT353" s="169" t="s">
        <v>371</v>
      </c>
      <c r="AU353" s="169" t="s">
        <v>130</v>
      </c>
      <c r="AV353" s="11" t="s">
        <v>163</v>
      </c>
      <c r="AW353" s="11" t="s">
        <v>30</v>
      </c>
      <c r="AX353" s="11" t="s">
        <v>80</v>
      </c>
      <c r="AY353" s="169" t="s">
        <v>164</v>
      </c>
    </row>
    <row r="354" spans="2:65" s="1" customFormat="1" ht="25.5" customHeight="1">
      <c r="B354" s="140"/>
      <c r="C354" s="141" t="s">
        <v>1607</v>
      </c>
      <c r="D354" s="141" t="s">
        <v>165</v>
      </c>
      <c r="E354" s="142" t="s">
        <v>1608</v>
      </c>
      <c r="F354" s="224" t="s">
        <v>1609</v>
      </c>
      <c r="G354" s="224"/>
      <c r="H354" s="224"/>
      <c r="I354" s="224"/>
      <c r="J354" s="143" t="s">
        <v>409</v>
      </c>
      <c r="K354" s="144">
        <v>72.900000000000006</v>
      </c>
      <c r="L354" s="225">
        <v>0</v>
      </c>
      <c r="M354" s="225"/>
      <c r="N354" s="225">
        <f>ROUND(L354*K354,2)</f>
        <v>0</v>
      </c>
      <c r="O354" s="225"/>
      <c r="P354" s="225"/>
      <c r="Q354" s="225"/>
      <c r="R354" s="145"/>
      <c r="T354" s="146" t="s">
        <v>5</v>
      </c>
      <c r="U354" s="43" t="s">
        <v>37</v>
      </c>
      <c r="V354" s="147">
        <v>0.124</v>
      </c>
      <c r="W354" s="147">
        <f>V354*K354</f>
        <v>9.0396000000000001</v>
      </c>
      <c r="X354" s="147">
        <v>0</v>
      </c>
      <c r="Y354" s="147">
        <f>X354*K354</f>
        <v>0</v>
      </c>
      <c r="Z354" s="147">
        <v>0</v>
      </c>
      <c r="AA354" s="148">
        <f>Z354*K354</f>
        <v>0</v>
      </c>
      <c r="AR354" s="21" t="s">
        <v>163</v>
      </c>
      <c r="AT354" s="21" t="s">
        <v>165</v>
      </c>
      <c r="AU354" s="21" t="s">
        <v>130</v>
      </c>
      <c r="AY354" s="21" t="s">
        <v>164</v>
      </c>
      <c r="BE354" s="149">
        <f>IF(U354="základní",N354,0)</f>
        <v>0</v>
      </c>
      <c r="BF354" s="149">
        <f>IF(U354="snížená",N354,0)</f>
        <v>0</v>
      </c>
      <c r="BG354" s="149">
        <f>IF(U354="zákl. přenesená",N354,0)</f>
        <v>0</v>
      </c>
      <c r="BH354" s="149">
        <f>IF(U354="sníž. přenesená",N354,0)</f>
        <v>0</v>
      </c>
      <c r="BI354" s="149">
        <f>IF(U354="nulová",N354,0)</f>
        <v>0</v>
      </c>
      <c r="BJ354" s="21" t="s">
        <v>80</v>
      </c>
      <c r="BK354" s="149">
        <f>ROUND(L354*K354,2)</f>
        <v>0</v>
      </c>
      <c r="BL354" s="21" t="s">
        <v>163</v>
      </c>
      <c r="BM354" s="21" t="s">
        <v>1610</v>
      </c>
    </row>
    <row r="355" spans="2:65" s="10" customFormat="1" ht="16.5" customHeight="1">
      <c r="B355" s="154"/>
      <c r="C355" s="155"/>
      <c r="D355" s="155"/>
      <c r="E355" s="156" t="s">
        <v>5</v>
      </c>
      <c r="F355" s="257" t="s">
        <v>1606</v>
      </c>
      <c r="G355" s="258"/>
      <c r="H355" s="258"/>
      <c r="I355" s="258"/>
      <c r="J355" s="155"/>
      <c r="K355" s="157">
        <v>72.900000000000006</v>
      </c>
      <c r="L355" s="155"/>
      <c r="M355" s="155"/>
      <c r="N355" s="155"/>
      <c r="O355" s="155"/>
      <c r="P355" s="155"/>
      <c r="Q355" s="155"/>
      <c r="R355" s="158"/>
      <c r="T355" s="159"/>
      <c r="U355" s="155"/>
      <c r="V355" s="155"/>
      <c r="W355" s="155"/>
      <c r="X355" s="155"/>
      <c r="Y355" s="155"/>
      <c r="Z355" s="155"/>
      <c r="AA355" s="160"/>
      <c r="AT355" s="161" t="s">
        <v>371</v>
      </c>
      <c r="AU355" s="161" t="s">
        <v>130</v>
      </c>
      <c r="AV355" s="10" t="s">
        <v>130</v>
      </c>
      <c r="AW355" s="10" t="s">
        <v>30</v>
      </c>
      <c r="AX355" s="10" t="s">
        <v>72</v>
      </c>
      <c r="AY355" s="161" t="s">
        <v>164</v>
      </c>
    </row>
    <row r="356" spans="2:65" s="11" customFormat="1" ht="16.5" customHeight="1">
      <c r="B356" s="162"/>
      <c r="C356" s="163"/>
      <c r="D356" s="163"/>
      <c r="E356" s="164" t="s">
        <v>5</v>
      </c>
      <c r="F356" s="255" t="s">
        <v>375</v>
      </c>
      <c r="G356" s="256"/>
      <c r="H356" s="256"/>
      <c r="I356" s="256"/>
      <c r="J356" s="163"/>
      <c r="K356" s="165">
        <v>72.900000000000006</v>
      </c>
      <c r="L356" s="163"/>
      <c r="M356" s="163"/>
      <c r="N356" s="163"/>
      <c r="O356" s="163"/>
      <c r="P356" s="163"/>
      <c r="Q356" s="163"/>
      <c r="R356" s="166"/>
      <c r="T356" s="167"/>
      <c r="U356" s="163"/>
      <c r="V356" s="163"/>
      <c r="W356" s="163"/>
      <c r="X356" s="163"/>
      <c r="Y356" s="163"/>
      <c r="Z356" s="163"/>
      <c r="AA356" s="168"/>
      <c r="AT356" s="169" t="s">
        <v>371</v>
      </c>
      <c r="AU356" s="169" t="s">
        <v>130</v>
      </c>
      <c r="AV356" s="11" t="s">
        <v>163</v>
      </c>
      <c r="AW356" s="11" t="s">
        <v>30</v>
      </c>
      <c r="AX356" s="11" t="s">
        <v>80</v>
      </c>
      <c r="AY356" s="169" t="s">
        <v>164</v>
      </c>
    </row>
    <row r="357" spans="2:65" s="1" customFormat="1" ht="25.5" customHeight="1">
      <c r="B357" s="140"/>
      <c r="C357" s="141" t="s">
        <v>82</v>
      </c>
      <c r="D357" s="141" t="s">
        <v>165</v>
      </c>
      <c r="E357" s="142" t="s">
        <v>1611</v>
      </c>
      <c r="F357" s="224" t="s">
        <v>1612</v>
      </c>
      <c r="G357" s="224"/>
      <c r="H357" s="224"/>
      <c r="I357" s="224"/>
      <c r="J357" s="143" t="s">
        <v>569</v>
      </c>
      <c r="K357" s="144">
        <v>10</v>
      </c>
      <c r="L357" s="225">
        <v>0</v>
      </c>
      <c r="M357" s="225"/>
      <c r="N357" s="225">
        <f>ROUND(L357*K357,2)</f>
        <v>0</v>
      </c>
      <c r="O357" s="225"/>
      <c r="P357" s="225"/>
      <c r="Q357" s="225"/>
      <c r="R357" s="145"/>
      <c r="T357" s="146" t="s">
        <v>5</v>
      </c>
      <c r="U357" s="43" t="s">
        <v>37</v>
      </c>
      <c r="V357" s="147">
        <v>10.3</v>
      </c>
      <c r="W357" s="147">
        <f>V357*K357</f>
        <v>103</v>
      </c>
      <c r="X357" s="147">
        <v>0.46009</v>
      </c>
      <c r="Y357" s="147">
        <f>X357*K357</f>
        <v>4.6009000000000002</v>
      </c>
      <c r="Z357" s="147">
        <v>0</v>
      </c>
      <c r="AA357" s="148">
        <f>Z357*K357</f>
        <v>0</v>
      </c>
      <c r="AR357" s="21" t="s">
        <v>163</v>
      </c>
      <c r="AT357" s="21" t="s">
        <v>165</v>
      </c>
      <c r="AU357" s="21" t="s">
        <v>130</v>
      </c>
      <c r="AY357" s="21" t="s">
        <v>164</v>
      </c>
      <c r="BE357" s="149">
        <f>IF(U357="základní",N357,0)</f>
        <v>0</v>
      </c>
      <c r="BF357" s="149">
        <f>IF(U357="snížená",N357,0)</f>
        <v>0</v>
      </c>
      <c r="BG357" s="149">
        <f>IF(U357="zákl. přenesená",N357,0)</f>
        <v>0</v>
      </c>
      <c r="BH357" s="149">
        <f>IF(U357="sníž. přenesená",N357,0)</f>
        <v>0</v>
      </c>
      <c r="BI357" s="149">
        <f>IF(U357="nulová",N357,0)</f>
        <v>0</v>
      </c>
      <c r="BJ357" s="21" t="s">
        <v>80</v>
      </c>
      <c r="BK357" s="149">
        <f>ROUND(L357*K357,2)</f>
        <v>0</v>
      </c>
      <c r="BL357" s="21" t="s">
        <v>163</v>
      </c>
      <c r="BM357" s="21" t="s">
        <v>1613</v>
      </c>
    </row>
    <row r="358" spans="2:65" s="1" customFormat="1" ht="38.25" customHeight="1">
      <c r="B358" s="140"/>
      <c r="C358" s="141" t="s">
        <v>1614</v>
      </c>
      <c r="D358" s="141" t="s">
        <v>165</v>
      </c>
      <c r="E358" s="142" t="s">
        <v>927</v>
      </c>
      <c r="F358" s="224" t="s">
        <v>928</v>
      </c>
      <c r="G358" s="224"/>
      <c r="H358" s="224"/>
      <c r="I358" s="224"/>
      <c r="J358" s="143" t="s">
        <v>569</v>
      </c>
      <c r="K358" s="144">
        <v>1</v>
      </c>
      <c r="L358" s="225">
        <v>0</v>
      </c>
      <c r="M358" s="225"/>
      <c r="N358" s="225">
        <f>ROUND(L358*K358,2)</f>
        <v>0</v>
      </c>
      <c r="O358" s="225"/>
      <c r="P358" s="225"/>
      <c r="Q358" s="225"/>
      <c r="R358" s="145"/>
      <c r="T358" s="146" t="s">
        <v>5</v>
      </c>
      <c r="U358" s="43" t="s">
        <v>37</v>
      </c>
      <c r="V358" s="147">
        <v>1.694</v>
      </c>
      <c r="W358" s="147">
        <f>V358*K358</f>
        <v>1.694</v>
      </c>
      <c r="X358" s="147">
        <v>0.21734000000000001</v>
      </c>
      <c r="Y358" s="147">
        <f>X358*K358</f>
        <v>0.21734000000000001</v>
      </c>
      <c r="Z358" s="147">
        <v>0</v>
      </c>
      <c r="AA358" s="148">
        <f>Z358*K358</f>
        <v>0</v>
      </c>
      <c r="AR358" s="21" t="s">
        <v>163</v>
      </c>
      <c r="AT358" s="21" t="s">
        <v>165</v>
      </c>
      <c r="AU358" s="21" t="s">
        <v>130</v>
      </c>
      <c r="AY358" s="21" t="s">
        <v>164</v>
      </c>
      <c r="BE358" s="149">
        <f>IF(U358="základní",N358,0)</f>
        <v>0</v>
      </c>
      <c r="BF358" s="149">
        <f>IF(U358="snížená",N358,0)</f>
        <v>0</v>
      </c>
      <c r="BG358" s="149">
        <f>IF(U358="zákl. přenesená",N358,0)</f>
        <v>0</v>
      </c>
      <c r="BH358" s="149">
        <f>IF(U358="sníž. přenesená",N358,0)</f>
        <v>0</v>
      </c>
      <c r="BI358" s="149">
        <f>IF(U358="nulová",N358,0)</f>
        <v>0</v>
      </c>
      <c r="BJ358" s="21" t="s">
        <v>80</v>
      </c>
      <c r="BK358" s="149">
        <f>ROUND(L358*K358,2)</f>
        <v>0</v>
      </c>
      <c r="BL358" s="21" t="s">
        <v>163</v>
      </c>
      <c r="BM358" s="21" t="s">
        <v>1615</v>
      </c>
    </row>
    <row r="359" spans="2:65" s="10" customFormat="1" ht="16.5" customHeight="1">
      <c r="B359" s="154"/>
      <c r="C359" s="155"/>
      <c r="D359" s="155"/>
      <c r="E359" s="156" t="s">
        <v>5</v>
      </c>
      <c r="F359" s="257" t="s">
        <v>1616</v>
      </c>
      <c r="G359" s="258"/>
      <c r="H359" s="258"/>
      <c r="I359" s="258"/>
      <c r="J359" s="155"/>
      <c r="K359" s="157">
        <v>1</v>
      </c>
      <c r="L359" s="155"/>
      <c r="M359" s="155"/>
      <c r="N359" s="155"/>
      <c r="O359" s="155"/>
      <c r="P359" s="155"/>
      <c r="Q359" s="155"/>
      <c r="R359" s="158"/>
      <c r="T359" s="159"/>
      <c r="U359" s="155"/>
      <c r="V359" s="155"/>
      <c r="W359" s="155"/>
      <c r="X359" s="155"/>
      <c r="Y359" s="155"/>
      <c r="Z359" s="155"/>
      <c r="AA359" s="160"/>
      <c r="AT359" s="161" t="s">
        <v>371</v>
      </c>
      <c r="AU359" s="161" t="s">
        <v>130</v>
      </c>
      <c r="AV359" s="10" t="s">
        <v>130</v>
      </c>
      <c r="AW359" s="10" t="s">
        <v>30</v>
      </c>
      <c r="AX359" s="10" t="s">
        <v>80</v>
      </c>
      <c r="AY359" s="161" t="s">
        <v>164</v>
      </c>
    </row>
    <row r="360" spans="2:65" s="1" customFormat="1" ht="25.5" customHeight="1">
      <c r="B360" s="140"/>
      <c r="C360" s="170" t="s">
        <v>1617</v>
      </c>
      <c r="D360" s="170" t="s">
        <v>508</v>
      </c>
      <c r="E360" s="171" t="s">
        <v>1618</v>
      </c>
      <c r="F360" s="263" t="s">
        <v>1619</v>
      </c>
      <c r="G360" s="263"/>
      <c r="H360" s="263"/>
      <c r="I360" s="263"/>
      <c r="J360" s="172" t="s">
        <v>569</v>
      </c>
      <c r="K360" s="173">
        <v>1</v>
      </c>
      <c r="L360" s="264">
        <v>0</v>
      </c>
      <c r="M360" s="264"/>
      <c r="N360" s="264">
        <f>ROUND(L360*K360,2)</f>
        <v>0</v>
      </c>
      <c r="O360" s="225"/>
      <c r="P360" s="225"/>
      <c r="Q360" s="225"/>
      <c r="R360" s="145"/>
      <c r="T360" s="146" t="s">
        <v>5</v>
      </c>
      <c r="U360" s="43" t="s">
        <v>37</v>
      </c>
      <c r="V360" s="147">
        <v>0</v>
      </c>
      <c r="W360" s="147">
        <f>V360*K360</f>
        <v>0</v>
      </c>
      <c r="X360" s="147">
        <v>6.5000000000000002E-2</v>
      </c>
      <c r="Y360" s="147">
        <f>X360*K360</f>
        <v>6.5000000000000002E-2</v>
      </c>
      <c r="Z360" s="147">
        <v>0</v>
      </c>
      <c r="AA360" s="148">
        <f>Z360*K360</f>
        <v>0</v>
      </c>
      <c r="AR360" s="21" t="s">
        <v>340</v>
      </c>
      <c r="AT360" s="21" t="s">
        <v>508</v>
      </c>
      <c r="AU360" s="21" t="s">
        <v>130</v>
      </c>
      <c r="AY360" s="21" t="s">
        <v>164</v>
      </c>
      <c r="BE360" s="149">
        <f>IF(U360="základní",N360,0)</f>
        <v>0</v>
      </c>
      <c r="BF360" s="149">
        <f>IF(U360="snížená",N360,0)</f>
        <v>0</v>
      </c>
      <c r="BG360" s="149">
        <f>IF(U360="zákl. přenesená",N360,0)</f>
        <v>0</v>
      </c>
      <c r="BH360" s="149">
        <f>IF(U360="sníž. přenesená",N360,0)</f>
        <v>0</v>
      </c>
      <c r="BI360" s="149">
        <f>IF(U360="nulová",N360,0)</f>
        <v>0</v>
      </c>
      <c r="BJ360" s="21" t="s">
        <v>80</v>
      </c>
      <c r="BK360" s="149">
        <f>ROUND(L360*K360,2)</f>
        <v>0</v>
      </c>
      <c r="BL360" s="21" t="s">
        <v>163</v>
      </c>
      <c r="BM360" s="21" t="s">
        <v>1620</v>
      </c>
    </row>
    <row r="361" spans="2:65" s="1" customFormat="1" ht="25.5" customHeight="1">
      <c r="B361" s="140"/>
      <c r="C361" s="141" t="s">
        <v>1621</v>
      </c>
      <c r="D361" s="141" t="s">
        <v>165</v>
      </c>
      <c r="E361" s="142" t="s">
        <v>1622</v>
      </c>
      <c r="F361" s="224" t="s">
        <v>1623</v>
      </c>
      <c r="G361" s="224"/>
      <c r="H361" s="224"/>
      <c r="I361" s="224"/>
      <c r="J361" s="143" t="s">
        <v>185</v>
      </c>
      <c r="K361" s="144">
        <v>1</v>
      </c>
      <c r="L361" s="225">
        <v>0</v>
      </c>
      <c r="M361" s="225"/>
      <c r="N361" s="225">
        <f>ROUND(L361*K361,2)</f>
        <v>0</v>
      </c>
      <c r="O361" s="225"/>
      <c r="P361" s="225"/>
      <c r="Q361" s="225"/>
      <c r="R361" s="145"/>
      <c r="T361" s="146" t="s">
        <v>5</v>
      </c>
      <c r="U361" s="43" t="s">
        <v>37</v>
      </c>
      <c r="V361" s="147">
        <v>1.68</v>
      </c>
      <c r="W361" s="147">
        <f>V361*K361</f>
        <v>1.68</v>
      </c>
      <c r="X361" s="147">
        <v>0</v>
      </c>
      <c r="Y361" s="147">
        <f>X361*K361</f>
        <v>0</v>
      </c>
      <c r="Z361" s="147">
        <v>0</v>
      </c>
      <c r="AA361" s="148">
        <f>Z361*K361</f>
        <v>0</v>
      </c>
      <c r="AR361" s="21" t="s">
        <v>163</v>
      </c>
      <c r="AT361" s="21" t="s">
        <v>165</v>
      </c>
      <c r="AU361" s="21" t="s">
        <v>130</v>
      </c>
      <c r="AY361" s="21" t="s">
        <v>164</v>
      </c>
      <c r="BE361" s="149">
        <f>IF(U361="základní",N361,0)</f>
        <v>0</v>
      </c>
      <c r="BF361" s="149">
        <f>IF(U361="snížená",N361,0)</f>
        <v>0</v>
      </c>
      <c r="BG361" s="149">
        <f>IF(U361="zákl. přenesená",N361,0)</f>
        <v>0</v>
      </c>
      <c r="BH361" s="149">
        <f>IF(U361="sníž. přenesená",N361,0)</f>
        <v>0</v>
      </c>
      <c r="BI361" s="149">
        <f>IF(U361="nulová",N361,0)</f>
        <v>0</v>
      </c>
      <c r="BJ361" s="21" t="s">
        <v>80</v>
      </c>
      <c r="BK361" s="149">
        <f>ROUND(L361*K361,2)</f>
        <v>0</v>
      </c>
      <c r="BL361" s="21" t="s">
        <v>163</v>
      </c>
      <c r="BM361" s="21" t="s">
        <v>1624</v>
      </c>
    </row>
    <row r="362" spans="2:65" s="1" customFormat="1" ht="25.5" customHeight="1">
      <c r="B362" s="140"/>
      <c r="C362" s="141" t="s">
        <v>1625</v>
      </c>
      <c r="D362" s="141" t="s">
        <v>165</v>
      </c>
      <c r="E362" s="142" t="s">
        <v>1626</v>
      </c>
      <c r="F362" s="224" t="s">
        <v>1627</v>
      </c>
      <c r="G362" s="224"/>
      <c r="H362" s="224"/>
      <c r="I362" s="224"/>
      <c r="J362" s="143" t="s">
        <v>185</v>
      </c>
      <c r="K362" s="144">
        <v>1</v>
      </c>
      <c r="L362" s="225">
        <v>0</v>
      </c>
      <c r="M362" s="225"/>
      <c r="N362" s="225">
        <f>ROUND(L362*K362,2)</f>
        <v>0</v>
      </c>
      <c r="O362" s="225"/>
      <c r="P362" s="225"/>
      <c r="Q362" s="225"/>
      <c r="R362" s="145"/>
      <c r="T362" s="146" t="s">
        <v>5</v>
      </c>
      <c r="U362" s="43" t="s">
        <v>37</v>
      </c>
      <c r="V362" s="147">
        <v>1.68</v>
      </c>
      <c r="W362" s="147">
        <f>V362*K362</f>
        <v>1.68</v>
      </c>
      <c r="X362" s="147">
        <v>0</v>
      </c>
      <c r="Y362" s="147">
        <f>X362*K362</f>
        <v>0</v>
      </c>
      <c r="Z362" s="147">
        <v>0</v>
      </c>
      <c r="AA362" s="148">
        <f>Z362*K362</f>
        <v>0</v>
      </c>
      <c r="AR362" s="21" t="s">
        <v>163</v>
      </c>
      <c r="AT362" s="21" t="s">
        <v>165</v>
      </c>
      <c r="AU362" s="21" t="s">
        <v>130</v>
      </c>
      <c r="AY362" s="21" t="s">
        <v>164</v>
      </c>
      <c r="BE362" s="149">
        <f>IF(U362="základní",N362,0)</f>
        <v>0</v>
      </c>
      <c r="BF362" s="149">
        <f>IF(U362="snížená",N362,0)</f>
        <v>0</v>
      </c>
      <c r="BG362" s="149">
        <f>IF(U362="zákl. přenesená",N362,0)</f>
        <v>0</v>
      </c>
      <c r="BH362" s="149">
        <f>IF(U362="sníž. přenesená",N362,0)</f>
        <v>0</v>
      </c>
      <c r="BI362" s="149">
        <f>IF(U362="nulová",N362,0)</f>
        <v>0</v>
      </c>
      <c r="BJ362" s="21" t="s">
        <v>80</v>
      </c>
      <c r="BK362" s="149">
        <f>ROUND(L362*K362,2)</f>
        <v>0</v>
      </c>
      <c r="BL362" s="21" t="s">
        <v>163</v>
      </c>
      <c r="BM362" s="21" t="s">
        <v>1628</v>
      </c>
    </row>
    <row r="363" spans="2:65" s="1" customFormat="1" ht="16.5" customHeight="1">
      <c r="B363" s="140"/>
      <c r="C363" s="141" t="s">
        <v>1629</v>
      </c>
      <c r="D363" s="141" t="s">
        <v>165</v>
      </c>
      <c r="E363" s="142" t="s">
        <v>1630</v>
      </c>
      <c r="F363" s="224" t="s">
        <v>1631</v>
      </c>
      <c r="G363" s="224"/>
      <c r="H363" s="224"/>
      <c r="I363" s="224"/>
      <c r="J363" s="143" t="s">
        <v>569</v>
      </c>
      <c r="K363" s="144">
        <v>21</v>
      </c>
      <c r="L363" s="225">
        <v>0</v>
      </c>
      <c r="M363" s="225"/>
      <c r="N363" s="225">
        <f>ROUND(L363*K363,2)</f>
        <v>0</v>
      </c>
      <c r="O363" s="225"/>
      <c r="P363" s="225"/>
      <c r="Q363" s="225"/>
      <c r="R363" s="145"/>
      <c r="T363" s="146" t="s">
        <v>5</v>
      </c>
      <c r="U363" s="43" t="s">
        <v>37</v>
      </c>
      <c r="V363" s="147">
        <v>0.86299999999999999</v>
      </c>
      <c r="W363" s="147">
        <f>V363*K363</f>
        <v>18.123000000000001</v>
      </c>
      <c r="X363" s="147">
        <v>0.12303</v>
      </c>
      <c r="Y363" s="147">
        <f>X363*K363</f>
        <v>2.5836299999999999</v>
      </c>
      <c r="Z363" s="147">
        <v>0</v>
      </c>
      <c r="AA363" s="148">
        <f>Z363*K363</f>
        <v>0</v>
      </c>
      <c r="AR363" s="21" t="s">
        <v>163</v>
      </c>
      <c r="AT363" s="21" t="s">
        <v>165</v>
      </c>
      <c r="AU363" s="21" t="s">
        <v>130</v>
      </c>
      <c r="AY363" s="21" t="s">
        <v>164</v>
      </c>
      <c r="BE363" s="149">
        <f>IF(U363="základní",N363,0)</f>
        <v>0</v>
      </c>
      <c r="BF363" s="149">
        <f>IF(U363="snížená",N363,0)</f>
        <v>0</v>
      </c>
      <c r="BG363" s="149">
        <f>IF(U363="zákl. přenesená",N363,0)</f>
        <v>0</v>
      </c>
      <c r="BH363" s="149">
        <f>IF(U363="sníž. přenesená",N363,0)</f>
        <v>0</v>
      </c>
      <c r="BI363" s="149">
        <f>IF(U363="nulová",N363,0)</f>
        <v>0</v>
      </c>
      <c r="BJ363" s="21" t="s">
        <v>80</v>
      </c>
      <c r="BK363" s="149">
        <f>ROUND(L363*K363,2)</f>
        <v>0</v>
      </c>
      <c r="BL363" s="21" t="s">
        <v>163</v>
      </c>
      <c r="BM363" s="21" t="s">
        <v>1632</v>
      </c>
    </row>
    <row r="364" spans="2:65" s="10" customFormat="1" ht="16.5" customHeight="1">
      <c r="B364" s="154"/>
      <c r="C364" s="155"/>
      <c r="D364" s="155"/>
      <c r="E364" s="156" t="s">
        <v>5</v>
      </c>
      <c r="F364" s="257" t="s">
        <v>1633</v>
      </c>
      <c r="G364" s="258"/>
      <c r="H364" s="258"/>
      <c r="I364" s="258"/>
      <c r="J364" s="155"/>
      <c r="K364" s="157">
        <v>21</v>
      </c>
      <c r="L364" s="155"/>
      <c r="M364" s="155"/>
      <c r="N364" s="155"/>
      <c r="O364" s="155"/>
      <c r="P364" s="155"/>
      <c r="Q364" s="155"/>
      <c r="R364" s="158"/>
      <c r="T364" s="159"/>
      <c r="U364" s="155"/>
      <c r="V364" s="155"/>
      <c r="W364" s="155"/>
      <c r="X364" s="155"/>
      <c r="Y364" s="155"/>
      <c r="Z364" s="155"/>
      <c r="AA364" s="160"/>
      <c r="AT364" s="161" t="s">
        <v>371</v>
      </c>
      <c r="AU364" s="161" t="s">
        <v>130</v>
      </c>
      <c r="AV364" s="10" t="s">
        <v>130</v>
      </c>
      <c r="AW364" s="10" t="s">
        <v>30</v>
      </c>
      <c r="AX364" s="10" t="s">
        <v>72</v>
      </c>
      <c r="AY364" s="161" t="s">
        <v>164</v>
      </c>
    </row>
    <row r="365" spans="2:65" s="11" customFormat="1" ht="16.5" customHeight="1">
      <c r="B365" s="162"/>
      <c r="C365" s="163"/>
      <c r="D365" s="163"/>
      <c r="E365" s="164" t="s">
        <v>5</v>
      </c>
      <c r="F365" s="255" t="s">
        <v>375</v>
      </c>
      <c r="G365" s="256"/>
      <c r="H365" s="256"/>
      <c r="I365" s="256"/>
      <c r="J365" s="163"/>
      <c r="K365" s="165">
        <v>21</v>
      </c>
      <c r="L365" s="163"/>
      <c r="M365" s="163"/>
      <c r="N365" s="163"/>
      <c r="O365" s="163"/>
      <c r="P365" s="163"/>
      <c r="Q365" s="163"/>
      <c r="R365" s="166"/>
      <c r="T365" s="167"/>
      <c r="U365" s="163"/>
      <c r="V365" s="163"/>
      <c r="W365" s="163"/>
      <c r="X365" s="163"/>
      <c r="Y365" s="163"/>
      <c r="Z365" s="163"/>
      <c r="AA365" s="168"/>
      <c r="AT365" s="169" t="s">
        <v>371</v>
      </c>
      <c r="AU365" s="169" t="s">
        <v>130</v>
      </c>
      <c r="AV365" s="11" t="s">
        <v>163</v>
      </c>
      <c r="AW365" s="11" t="s">
        <v>30</v>
      </c>
      <c r="AX365" s="11" t="s">
        <v>80</v>
      </c>
      <c r="AY365" s="169" t="s">
        <v>164</v>
      </c>
    </row>
    <row r="366" spans="2:65" s="1" customFormat="1" ht="16.5" customHeight="1">
      <c r="B366" s="140"/>
      <c r="C366" s="170" t="s">
        <v>1634</v>
      </c>
      <c r="D366" s="170" t="s">
        <v>508</v>
      </c>
      <c r="E366" s="171" t="s">
        <v>1635</v>
      </c>
      <c r="F366" s="263" t="s">
        <v>1636</v>
      </c>
      <c r="G366" s="263"/>
      <c r="H366" s="263"/>
      <c r="I366" s="263"/>
      <c r="J366" s="172" t="s">
        <v>569</v>
      </c>
      <c r="K366" s="173">
        <v>21</v>
      </c>
      <c r="L366" s="264">
        <v>0</v>
      </c>
      <c r="M366" s="264"/>
      <c r="N366" s="264">
        <f>ROUND(L366*K366,2)</f>
        <v>0</v>
      </c>
      <c r="O366" s="225"/>
      <c r="P366" s="225"/>
      <c r="Q366" s="225"/>
      <c r="R366" s="145"/>
      <c r="T366" s="146" t="s">
        <v>5</v>
      </c>
      <c r="U366" s="43" t="s">
        <v>37</v>
      </c>
      <c r="V366" s="147">
        <v>0</v>
      </c>
      <c r="W366" s="147">
        <f>V366*K366</f>
        <v>0</v>
      </c>
      <c r="X366" s="147">
        <v>1.3299999999999999E-2</v>
      </c>
      <c r="Y366" s="147">
        <f>X366*K366</f>
        <v>0.27929999999999999</v>
      </c>
      <c r="Z366" s="147">
        <v>0</v>
      </c>
      <c r="AA366" s="148">
        <f>Z366*K366</f>
        <v>0</v>
      </c>
      <c r="AR366" s="21" t="s">
        <v>340</v>
      </c>
      <c r="AT366" s="21" t="s">
        <v>508</v>
      </c>
      <c r="AU366" s="21" t="s">
        <v>130</v>
      </c>
      <c r="AY366" s="21" t="s">
        <v>164</v>
      </c>
      <c r="BE366" s="149">
        <f>IF(U366="základní",N366,0)</f>
        <v>0</v>
      </c>
      <c r="BF366" s="149">
        <f>IF(U366="snížená",N366,0)</f>
        <v>0</v>
      </c>
      <c r="BG366" s="149">
        <f>IF(U366="zákl. přenesená",N366,0)</f>
        <v>0</v>
      </c>
      <c r="BH366" s="149">
        <f>IF(U366="sníž. přenesená",N366,0)</f>
        <v>0</v>
      </c>
      <c r="BI366" s="149">
        <f>IF(U366="nulová",N366,0)</f>
        <v>0</v>
      </c>
      <c r="BJ366" s="21" t="s">
        <v>80</v>
      </c>
      <c r="BK366" s="149">
        <f>ROUND(L366*K366,2)</f>
        <v>0</v>
      </c>
      <c r="BL366" s="21" t="s">
        <v>163</v>
      </c>
      <c r="BM366" s="21" t="s">
        <v>1637</v>
      </c>
    </row>
    <row r="367" spans="2:65" s="1" customFormat="1" ht="25.5" customHeight="1">
      <c r="B367" s="140"/>
      <c r="C367" s="170" t="s">
        <v>1638</v>
      </c>
      <c r="D367" s="170" t="s">
        <v>508</v>
      </c>
      <c r="E367" s="171" t="s">
        <v>1639</v>
      </c>
      <c r="F367" s="263" t="s">
        <v>1640</v>
      </c>
      <c r="G367" s="263"/>
      <c r="H367" s="263"/>
      <c r="I367" s="263"/>
      <c r="J367" s="172" t="s">
        <v>569</v>
      </c>
      <c r="K367" s="173">
        <v>21</v>
      </c>
      <c r="L367" s="264">
        <v>0</v>
      </c>
      <c r="M367" s="264"/>
      <c r="N367" s="264">
        <f>ROUND(L367*K367,2)</f>
        <v>0</v>
      </c>
      <c r="O367" s="225"/>
      <c r="P367" s="225"/>
      <c r="Q367" s="225"/>
      <c r="R367" s="145"/>
      <c r="T367" s="146" t="s">
        <v>5</v>
      </c>
      <c r="U367" s="43" t="s">
        <v>37</v>
      </c>
      <c r="V367" s="147">
        <v>0</v>
      </c>
      <c r="W367" s="147">
        <f>V367*K367</f>
        <v>0</v>
      </c>
      <c r="X367" s="147">
        <v>8.9999999999999998E-4</v>
      </c>
      <c r="Y367" s="147">
        <f>X367*K367</f>
        <v>1.89E-2</v>
      </c>
      <c r="Z367" s="147">
        <v>0</v>
      </c>
      <c r="AA367" s="148">
        <f>Z367*K367</f>
        <v>0</v>
      </c>
      <c r="AR367" s="21" t="s">
        <v>340</v>
      </c>
      <c r="AT367" s="21" t="s">
        <v>508</v>
      </c>
      <c r="AU367" s="21" t="s">
        <v>130</v>
      </c>
      <c r="AY367" s="21" t="s">
        <v>164</v>
      </c>
      <c r="BE367" s="149">
        <f>IF(U367="základní",N367,0)</f>
        <v>0</v>
      </c>
      <c r="BF367" s="149">
        <f>IF(U367="snížená",N367,0)</f>
        <v>0</v>
      </c>
      <c r="BG367" s="149">
        <f>IF(U367="zákl. přenesená",N367,0)</f>
        <v>0</v>
      </c>
      <c r="BH367" s="149">
        <f>IF(U367="sníž. přenesená",N367,0)</f>
        <v>0</v>
      </c>
      <c r="BI367" s="149">
        <f>IF(U367="nulová",N367,0)</f>
        <v>0</v>
      </c>
      <c r="BJ367" s="21" t="s">
        <v>80</v>
      </c>
      <c r="BK367" s="149">
        <f>ROUND(L367*K367,2)</f>
        <v>0</v>
      </c>
      <c r="BL367" s="21" t="s">
        <v>163</v>
      </c>
      <c r="BM367" s="21" t="s">
        <v>1641</v>
      </c>
    </row>
    <row r="368" spans="2:65" s="1" customFormat="1" ht="16.5" customHeight="1">
      <c r="B368" s="140"/>
      <c r="C368" s="141" t="s">
        <v>1642</v>
      </c>
      <c r="D368" s="141" t="s">
        <v>165</v>
      </c>
      <c r="E368" s="142" t="s">
        <v>1643</v>
      </c>
      <c r="F368" s="224" t="s">
        <v>1644</v>
      </c>
      <c r="G368" s="224"/>
      <c r="H368" s="224"/>
      <c r="I368" s="224"/>
      <c r="J368" s="143" t="s">
        <v>569</v>
      </c>
      <c r="K368" s="144">
        <v>4</v>
      </c>
      <c r="L368" s="225">
        <v>0</v>
      </c>
      <c r="M368" s="225"/>
      <c r="N368" s="225">
        <f>ROUND(L368*K368,2)</f>
        <v>0</v>
      </c>
      <c r="O368" s="225"/>
      <c r="P368" s="225"/>
      <c r="Q368" s="225"/>
      <c r="R368" s="145"/>
      <c r="T368" s="146" t="s">
        <v>5</v>
      </c>
      <c r="U368" s="43" t="s">
        <v>37</v>
      </c>
      <c r="V368" s="147">
        <v>1.1819999999999999</v>
      </c>
      <c r="W368" s="147">
        <f>V368*K368</f>
        <v>4.7279999999999998</v>
      </c>
      <c r="X368" s="147">
        <v>0.32906000000000002</v>
      </c>
      <c r="Y368" s="147">
        <f>X368*K368</f>
        <v>1.3162400000000001</v>
      </c>
      <c r="Z368" s="147">
        <v>0</v>
      </c>
      <c r="AA368" s="148">
        <f>Z368*K368</f>
        <v>0</v>
      </c>
      <c r="AR368" s="21" t="s">
        <v>163</v>
      </c>
      <c r="AT368" s="21" t="s">
        <v>165</v>
      </c>
      <c r="AU368" s="21" t="s">
        <v>130</v>
      </c>
      <c r="AY368" s="21" t="s">
        <v>164</v>
      </c>
      <c r="BE368" s="149">
        <f>IF(U368="základní",N368,0)</f>
        <v>0</v>
      </c>
      <c r="BF368" s="149">
        <f>IF(U368="snížená",N368,0)</f>
        <v>0</v>
      </c>
      <c r="BG368" s="149">
        <f>IF(U368="zákl. přenesená",N368,0)</f>
        <v>0</v>
      </c>
      <c r="BH368" s="149">
        <f>IF(U368="sníž. přenesená",N368,0)</f>
        <v>0</v>
      </c>
      <c r="BI368" s="149">
        <f>IF(U368="nulová",N368,0)</f>
        <v>0</v>
      </c>
      <c r="BJ368" s="21" t="s">
        <v>80</v>
      </c>
      <c r="BK368" s="149">
        <f>ROUND(L368*K368,2)</f>
        <v>0</v>
      </c>
      <c r="BL368" s="21" t="s">
        <v>163</v>
      </c>
      <c r="BM368" s="21" t="s">
        <v>1645</v>
      </c>
    </row>
    <row r="369" spans="2:65" s="10" customFormat="1" ht="16.5" customHeight="1">
      <c r="B369" s="154"/>
      <c r="C369" s="155"/>
      <c r="D369" s="155"/>
      <c r="E369" s="156" t="s">
        <v>5</v>
      </c>
      <c r="F369" s="257" t="s">
        <v>1646</v>
      </c>
      <c r="G369" s="258"/>
      <c r="H369" s="258"/>
      <c r="I369" s="258"/>
      <c r="J369" s="155"/>
      <c r="K369" s="157">
        <v>4</v>
      </c>
      <c r="L369" s="155"/>
      <c r="M369" s="155"/>
      <c r="N369" s="155"/>
      <c r="O369" s="155"/>
      <c r="P369" s="155"/>
      <c r="Q369" s="155"/>
      <c r="R369" s="158"/>
      <c r="T369" s="159"/>
      <c r="U369" s="155"/>
      <c r="V369" s="155"/>
      <c r="W369" s="155"/>
      <c r="X369" s="155"/>
      <c r="Y369" s="155"/>
      <c r="Z369" s="155"/>
      <c r="AA369" s="160"/>
      <c r="AT369" s="161" t="s">
        <v>371</v>
      </c>
      <c r="AU369" s="161" t="s">
        <v>130</v>
      </c>
      <c r="AV369" s="10" t="s">
        <v>130</v>
      </c>
      <c r="AW369" s="10" t="s">
        <v>30</v>
      </c>
      <c r="AX369" s="10" t="s">
        <v>72</v>
      </c>
      <c r="AY369" s="161" t="s">
        <v>164</v>
      </c>
    </row>
    <row r="370" spans="2:65" s="11" customFormat="1" ht="16.5" customHeight="1">
      <c r="B370" s="162"/>
      <c r="C370" s="163"/>
      <c r="D370" s="163"/>
      <c r="E370" s="164" t="s">
        <v>5</v>
      </c>
      <c r="F370" s="255" t="s">
        <v>375</v>
      </c>
      <c r="G370" s="256"/>
      <c r="H370" s="256"/>
      <c r="I370" s="256"/>
      <c r="J370" s="163"/>
      <c r="K370" s="165">
        <v>4</v>
      </c>
      <c r="L370" s="163"/>
      <c r="M370" s="163"/>
      <c r="N370" s="163"/>
      <c r="O370" s="163"/>
      <c r="P370" s="163"/>
      <c r="Q370" s="163"/>
      <c r="R370" s="166"/>
      <c r="T370" s="167"/>
      <c r="U370" s="163"/>
      <c r="V370" s="163"/>
      <c r="W370" s="163"/>
      <c r="X370" s="163"/>
      <c r="Y370" s="163"/>
      <c r="Z370" s="163"/>
      <c r="AA370" s="168"/>
      <c r="AT370" s="169" t="s">
        <v>371</v>
      </c>
      <c r="AU370" s="169" t="s">
        <v>130</v>
      </c>
      <c r="AV370" s="11" t="s">
        <v>163</v>
      </c>
      <c r="AW370" s="11" t="s">
        <v>30</v>
      </c>
      <c r="AX370" s="11" t="s">
        <v>80</v>
      </c>
      <c r="AY370" s="169" t="s">
        <v>164</v>
      </c>
    </row>
    <row r="371" spans="2:65" s="1" customFormat="1" ht="16.5" customHeight="1">
      <c r="B371" s="140"/>
      <c r="C371" s="170" t="s">
        <v>1647</v>
      </c>
      <c r="D371" s="170" t="s">
        <v>508</v>
      </c>
      <c r="E371" s="171" t="s">
        <v>1648</v>
      </c>
      <c r="F371" s="263" t="s">
        <v>1649</v>
      </c>
      <c r="G371" s="263"/>
      <c r="H371" s="263"/>
      <c r="I371" s="263"/>
      <c r="J371" s="172" t="s">
        <v>569</v>
      </c>
      <c r="K371" s="173">
        <v>4</v>
      </c>
      <c r="L371" s="264">
        <v>0</v>
      </c>
      <c r="M371" s="264"/>
      <c r="N371" s="264">
        <f>ROUND(L371*K371,2)</f>
        <v>0</v>
      </c>
      <c r="O371" s="225"/>
      <c r="P371" s="225"/>
      <c r="Q371" s="225"/>
      <c r="R371" s="145"/>
      <c r="T371" s="146" t="s">
        <v>5</v>
      </c>
      <c r="U371" s="43" t="s">
        <v>37</v>
      </c>
      <c r="V371" s="147">
        <v>0</v>
      </c>
      <c r="W371" s="147">
        <f>V371*K371</f>
        <v>0</v>
      </c>
      <c r="X371" s="147">
        <v>2.9499999999999998E-2</v>
      </c>
      <c r="Y371" s="147">
        <f>X371*K371</f>
        <v>0.11799999999999999</v>
      </c>
      <c r="Z371" s="147">
        <v>0</v>
      </c>
      <c r="AA371" s="148">
        <f>Z371*K371</f>
        <v>0</v>
      </c>
      <c r="AR371" s="21" t="s">
        <v>340</v>
      </c>
      <c r="AT371" s="21" t="s">
        <v>508</v>
      </c>
      <c r="AU371" s="21" t="s">
        <v>130</v>
      </c>
      <c r="AY371" s="21" t="s">
        <v>164</v>
      </c>
      <c r="BE371" s="149">
        <f>IF(U371="základní",N371,0)</f>
        <v>0</v>
      </c>
      <c r="BF371" s="149">
        <f>IF(U371="snížená",N371,0)</f>
        <v>0</v>
      </c>
      <c r="BG371" s="149">
        <f>IF(U371="zákl. přenesená",N371,0)</f>
        <v>0</v>
      </c>
      <c r="BH371" s="149">
        <f>IF(U371="sníž. přenesená",N371,0)</f>
        <v>0</v>
      </c>
      <c r="BI371" s="149">
        <f>IF(U371="nulová",N371,0)</f>
        <v>0</v>
      </c>
      <c r="BJ371" s="21" t="s">
        <v>80</v>
      </c>
      <c r="BK371" s="149">
        <f>ROUND(L371*K371,2)</f>
        <v>0</v>
      </c>
      <c r="BL371" s="21" t="s">
        <v>163</v>
      </c>
      <c r="BM371" s="21" t="s">
        <v>1650</v>
      </c>
    </row>
    <row r="372" spans="2:65" s="1" customFormat="1" ht="25.5" customHeight="1">
      <c r="B372" s="140"/>
      <c r="C372" s="170" t="s">
        <v>1651</v>
      </c>
      <c r="D372" s="170" t="s">
        <v>508</v>
      </c>
      <c r="E372" s="171" t="s">
        <v>1639</v>
      </c>
      <c r="F372" s="263" t="s">
        <v>1640</v>
      </c>
      <c r="G372" s="263"/>
      <c r="H372" s="263"/>
      <c r="I372" s="263"/>
      <c r="J372" s="172" t="s">
        <v>569</v>
      </c>
      <c r="K372" s="173">
        <v>4</v>
      </c>
      <c r="L372" s="264">
        <v>0</v>
      </c>
      <c r="M372" s="264"/>
      <c r="N372" s="264">
        <f>ROUND(L372*K372,2)</f>
        <v>0</v>
      </c>
      <c r="O372" s="225"/>
      <c r="P372" s="225"/>
      <c r="Q372" s="225"/>
      <c r="R372" s="145"/>
      <c r="T372" s="146" t="s">
        <v>5</v>
      </c>
      <c r="U372" s="43" t="s">
        <v>37</v>
      </c>
      <c r="V372" s="147">
        <v>0</v>
      </c>
      <c r="W372" s="147">
        <f>V372*K372</f>
        <v>0</v>
      </c>
      <c r="X372" s="147">
        <v>8.9999999999999998E-4</v>
      </c>
      <c r="Y372" s="147">
        <f>X372*K372</f>
        <v>3.5999999999999999E-3</v>
      </c>
      <c r="Z372" s="147">
        <v>0</v>
      </c>
      <c r="AA372" s="148">
        <f>Z372*K372</f>
        <v>0</v>
      </c>
      <c r="AR372" s="21" t="s">
        <v>340</v>
      </c>
      <c r="AT372" s="21" t="s">
        <v>508</v>
      </c>
      <c r="AU372" s="21" t="s">
        <v>130</v>
      </c>
      <c r="AY372" s="21" t="s">
        <v>164</v>
      </c>
      <c r="BE372" s="149">
        <f>IF(U372="základní",N372,0)</f>
        <v>0</v>
      </c>
      <c r="BF372" s="149">
        <f>IF(U372="snížená",N372,0)</f>
        <v>0</v>
      </c>
      <c r="BG372" s="149">
        <f>IF(U372="zákl. přenesená",N372,0)</f>
        <v>0</v>
      </c>
      <c r="BH372" s="149">
        <f>IF(U372="sníž. přenesená",N372,0)</f>
        <v>0</v>
      </c>
      <c r="BI372" s="149">
        <f>IF(U372="nulová",N372,0)</f>
        <v>0</v>
      </c>
      <c r="BJ372" s="21" t="s">
        <v>80</v>
      </c>
      <c r="BK372" s="149">
        <f>ROUND(L372*K372,2)</f>
        <v>0</v>
      </c>
      <c r="BL372" s="21" t="s">
        <v>163</v>
      </c>
      <c r="BM372" s="21" t="s">
        <v>1652</v>
      </c>
    </row>
    <row r="373" spans="2:65" s="1" customFormat="1" ht="25.5" customHeight="1">
      <c r="B373" s="140"/>
      <c r="C373" s="141" t="s">
        <v>1653</v>
      </c>
      <c r="D373" s="141" t="s">
        <v>165</v>
      </c>
      <c r="E373" s="142" t="s">
        <v>1654</v>
      </c>
      <c r="F373" s="224" t="s">
        <v>1655</v>
      </c>
      <c r="G373" s="224"/>
      <c r="H373" s="224"/>
      <c r="I373" s="224"/>
      <c r="J373" s="143" t="s">
        <v>569</v>
      </c>
      <c r="K373" s="144">
        <v>23</v>
      </c>
      <c r="L373" s="225">
        <v>0</v>
      </c>
      <c r="M373" s="225"/>
      <c r="N373" s="225">
        <f>ROUND(L373*K373,2)</f>
        <v>0</v>
      </c>
      <c r="O373" s="225"/>
      <c r="P373" s="225"/>
      <c r="Q373" s="225"/>
      <c r="R373" s="145"/>
      <c r="T373" s="146" t="s">
        <v>5</v>
      </c>
      <c r="U373" s="43" t="s">
        <v>37</v>
      </c>
      <c r="V373" s="147">
        <v>0.40300000000000002</v>
      </c>
      <c r="W373" s="147">
        <f>V373*K373</f>
        <v>9.2690000000000001</v>
      </c>
      <c r="X373" s="147">
        <v>1.6000000000000001E-4</v>
      </c>
      <c r="Y373" s="147">
        <f>X373*K373</f>
        <v>3.6800000000000001E-3</v>
      </c>
      <c r="Z373" s="147">
        <v>0</v>
      </c>
      <c r="AA373" s="148">
        <f>Z373*K373</f>
        <v>0</v>
      </c>
      <c r="AR373" s="21" t="s">
        <v>163</v>
      </c>
      <c r="AT373" s="21" t="s">
        <v>165</v>
      </c>
      <c r="AU373" s="21" t="s">
        <v>130</v>
      </c>
      <c r="AY373" s="21" t="s">
        <v>164</v>
      </c>
      <c r="BE373" s="149">
        <f>IF(U373="základní",N373,0)</f>
        <v>0</v>
      </c>
      <c r="BF373" s="149">
        <f>IF(U373="snížená",N373,0)</f>
        <v>0</v>
      </c>
      <c r="BG373" s="149">
        <f>IF(U373="zákl. přenesená",N373,0)</f>
        <v>0</v>
      </c>
      <c r="BH373" s="149">
        <f>IF(U373="sníž. přenesená",N373,0)</f>
        <v>0</v>
      </c>
      <c r="BI373" s="149">
        <f>IF(U373="nulová",N373,0)</f>
        <v>0</v>
      </c>
      <c r="BJ373" s="21" t="s">
        <v>80</v>
      </c>
      <c r="BK373" s="149">
        <f>ROUND(L373*K373,2)</f>
        <v>0</v>
      </c>
      <c r="BL373" s="21" t="s">
        <v>163</v>
      </c>
      <c r="BM373" s="21" t="s">
        <v>1656</v>
      </c>
    </row>
    <row r="374" spans="2:65" s="10" customFormat="1" ht="16.5" customHeight="1">
      <c r="B374" s="154"/>
      <c r="C374" s="155"/>
      <c r="D374" s="155"/>
      <c r="E374" s="156" t="s">
        <v>5</v>
      </c>
      <c r="F374" s="257" t="s">
        <v>1657</v>
      </c>
      <c r="G374" s="258"/>
      <c r="H374" s="258"/>
      <c r="I374" s="258"/>
      <c r="J374" s="155"/>
      <c r="K374" s="157">
        <v>23</v>
      </c>
      <c r="L374" s="155"/>
      <c r="M374" s="155"/>
      <c r="N374" s="155"/>
      <c r="O374" s="155"/>
      <c r="P374" s="155"/>
      <c r="Q374" s="155"/>
      <c r="R374" s="158"/>
      <c r="T374" s="159"/>
      <c r="U374" s="155"/>
      <c r="V374" s="155"/>
      <c r="W374" s="155"/>
      <c r="X374" s="155"/>
      <c r="Y374" s="155"/>
      <c r="Z374" s="155"/>
      <c r="AA374" s="160"/>
      <c r="AT374" s="161" t="s">
        <v>371</v>
      </c>
      <c r="AU374" s="161" t="s">
        <v>130</v>
      </c>
      <c r="AV374" s="10" t="s">
        <v>130</v>
      </c>
      <c r="AW374" s="10" t="s">
        <v>30</v>
      </c>
      <c r="AX374" s="10" t="s">
        <v>72</v>
      </c>
      <c r="AY374" s="161" t="s">
        <v>164</v>
      </c>
    </row>
    <row r="375" spans="2:65" s="11" customFormat="1" ht="16.5" customHeight="1">
      <c r="B375" s="162"/>
      <c r="C375" s="163"/>
      <c r="D375" s="163"/>
      <c r="E375" s="164" t="s">
        <v>5</v>
      </c>
      <c r="F375" s="255" t="s">
        <v>375</v>
      </c>
      <c r="G375" s="256"/>
      <c r="H375" s="256"/>
      <c r="I375" s="256"/>
      <c r="J375" s="163"/>
      <c r="K375" s="165">
        <v>23</v>
      </c>
      <c r="L375" s="163"/>
      <c r="M375" s="163"/>
      <c r="N375" s="163"/>
      <c r="O375" s="163"/>
      <c r="P375" s="163"/>
      <c r="Q375" s="163"/>
      <c r="R375" s="166"/>
      <c r="T375" s="167"/>
      <c r="U375" s="163"/>
      <c r="V375" s="163"/>
      <c r="W375" s="163"/>
      <c r="X375" s="163"/>
      <c r="Y375" s="163"/>
      <c r="Z375" s="163"/>
      <c r="AA375" s="168"/>
      <c r="AT375" s="169" t="s">
        <v>371</v>
      </c>
      <c r="AU375" s="169" t="s">
        <v>130</v>
      </c>
      <c r="AV375" s="11" t="s">
        <v>163</v>
      </c>
      <c r="AW375" s="11" t="s">
        <v>30</v>
      </c>
      <c r="AX375" s="11" t="s">
        <v>80</v>
      </c>
      <c r="AY375" s="169" t="s">
        <v>164</v>
      </c>
    </row>
    <row r="376" spans="2:65" s="1" customFormat="1" ht="25.5" customHeight="1">
      <c r="B376" s="140"/>
      <c r="C376" s="141" t="s">
        <v>1658</v>
      </c>
      <c r="D376" s="141" t="s">
        <v>165</v>
      </c>
      <c r="E376" s="142" t="s">
        <v>1659</v>
      </c>
      <c r="F376" s="224" t="s">
        <v>1660</v>
      </c>
      <c r="G376" s="224"/>
      <c r="H376" s="224"/>
      <c r="I376" s="224"/>
      <c r="J376" s="143" t="s">
        <v>409</v>
      </c>
      <c r="K376" s="144">
        <v>114</v>
      </c>
      <c r="L376" s="225">
        <v>0</v>
      </c>
      <c r="M376" s="225"/>
      <c r="N376" s="225">
        <f>ROUND(L376*K376,2)</f>
        <v>0</v>
      </c>
      <c r="O376" s="225"/>
      <c r="P376" s="225"/>
      <c r="Q376" s="225"/>
      <c r="R376" s="145"/>
      <c r="T376" s="146" t="s">
        <v>5</v>
      </c>
      <c r="U376" s="43" t="s">
        <v>37</v>
      </c>
      <c r="V376" s="147">
        <v>5.3999999999999999E-2</v>
      </c>
      <c r="W376" s="147">
        <f>V376*K376</f>
        <v>6.1559999999999997</v>
      </c>
      <c r="X376" s="147">
        <v>1.9000000000000001E-4</v>
      </c>
      <c r="Y376" s="147">
        <f>X376*K376</f>
        <v>2.1660000000000002E-2</v>
      </c>
      <c r="Z376" s="147">
        <v>0</v>
      </c>
      <c r="AA376" s="148">
        <f>Z376*K376</f>
        <v>0</v>
      </c>
      <c r="AR376" s="21" t="s">
        <v>163</v>
      </c>
      <c r="AT376" s="21" t="s">
        <v>165</v>
      </c>
      <c r="AU376" s="21" t="s">
        <v>130</v>
      </c>
      <c r="AY376" s="21" t="s">
        <v>164</v>
      </c>
      <c r="BE376" s="149">
        <f>IF(U376="základní",N376,0)</f>
        <v>0</v>
      </c>
      <c r="BF376" s="149">
        <f>IF(U376="snížená",N376,0)</f>
        <v>0</v>
      </c>
      <c r="BG376" s="149">
        <f>IF(U376="zákl. přenesená",N376,0)</f>
        <v>0</v>
      </c>
      <c r="BH376" s="149">
        <f>IF(U376="sníž. přenesená",N376,0)</f>
        <v>0</v>
      </c>
      <c r="BI376" s="149">
        <f>IF(U376="nulová",N376,0)</f>
        <v>0</v>
      </c>
      <c r="BJ376" s="21" t="s">
        <v>80</v>
      </c>
      <c r="BK376" s="149">
        <f>ROUND(L376*K376,2)</f>
        <v>0</v>
      </c>
      <c r="BL376" s="21" t="s">
        <v>163</v>
      </c>
      <c r="BM376" s="21" t="s">
        <v>1661</v>
      </c>
    </row>
    <row r="377" spans="2:65" s="10" customFormat="1" ht="16.5" customHeight="1">
      <c r="B377" s="154"/>
      <c r="C377" s="155"/>
      <c r="D377" s="155"/>
      <c r="E377" s="156" t="s">
        <v>5</v>
      </c>
      <c r="F377" s="257" t="s">
        <v>1662</v>
      </c>
      <c r="G377" s="258"/>
      <c r="H377" s="258"/>
      <c r="I377" s="258"/>
      <c r="J377" s="155"/>
      <c r="K377" s="157">
        <v>114</v>
      </c>
      <c r="L377" s="155"/>
      <c r="M377" s="155"/>
      <c r="N377" s="155"/>
      <c r="O377" s="155"/>
      <c r="P377" s="155"/>
      <c r="Q377" s="155"/>
      <c r="R377" s="158"/>
      <c r="T377" s="159"/>
      <c r="U377" s="155"/>
      <c r="V377" s="155"/>
      <c r="W377" s="155"/>
      <c r="X377" s="155"/>
      <c r="Y377" s="155"/>
      <c r="Z377" s="155"/>
      <c r="AA377" s="160"/>
      <c r="AT377" s="161" t="s">
        <v>371</v>
      </c>
      <c r="AU377" s="161" t="s">
        <v>130</v>
      </c>
      <c r="AV377" s="10" t="s">
        <v>130</v>
      </c>
      <c r="AW377" s="10" t="s">
        <v>30</v>
      </c>
      <c r="AX377" s="10" t="s">
        <v>72</v>
      </c>
      <c r="AY377" s="161" t="s">
        <v>164</v>
      </c>
    </row>
    <row r="378" spans="2:65" s="11" customFormat="1" ht="16.5" customHeight="1">
      <c r="B378" s="162"/>
      <c r="C378" s="163"/>
      <c r="D378" s="163"/>
      <c r="E378" s="164" t="s">
        <v>5</v>
      </c>
      <c r="F378" s="255" t="s">
        <v>375</v>
      </c>
      <c r="G378" s="256"/>
      <c r="H378" s="256"/>
      <c r="I378" s="256"/>
      <c r="J378" s="163"/>
      <c r="K378" s="165">
        <v>114</v>
      </c>
      <c r="L378" s="163"/>
      <c r="M378" s="163"/>
      <c r="N378" s="163"/>
      <c r="O378" s="163"/>
      <c r="P378" s="163"/>
      <c r="Q378" s="163"/>
      <c r="R378" s="166"/>
      <c r="T378" s="167"/>
      <c r="U378" s="163"/>
      <c r="V378" s="163"/>
      <c r="W378" s="163"/>
      <c r="X378" s="163"/>
      <c r="Y378" s="163"/>
      <c r="Z378" s="163"/>
      <c r="AA378" s="168"/>
      <c r="AT378" s="169" t="s">
        <v>371</v>
      </c>
      <c r="AU378" s="169" t="s">
        <v>130</v>
      </c>
      <c r="AV378" s="11" t="s">
        <v>163</v>
      </c>
      <c r="AW378" s="11" t="s">
        <v>30</v>
      </c>
      <c r="AX378" s="11" t="s">
        <v>80</v>
      </c>
      <c r="AY378" s="169" t="s">
        <v>164</v>
      </c>
    </row>
    <row r="379" spans="2:65" s="1" customFormat="1" ht="25.5" customHeight="1">
      <c r="B379" s="140"/>
      <c r="C379" s="141" t="s">
        <v>1663</v>
      </c>
      <c r="D379" s="141" t="s">
        <v>165</v>
      </c>
      <c r="E379" s="142" t="s">
        <v>1664</v>
      </c>
      <c r="F379" s="224" t="s">
        <v>1665</v>
      </c>
      <c r="G379" s="224"/>
      <c r="H379" s="224"/>
      <c r="I379" s="224"/>
      <c r="J379" s="143" t="s">
        <v>409</v>
      </c>
      <c r="K379" s="144">
        <v>72.900000000000006</v>
      </c>
      <c r="L379" s="225">
        <v>0</v>
      </c>
      <c r="M379" s="225"/>
      <c r="N379" s="225">
        <f>ROUND(L379*K379,2)</f>
        <v>0</v>
      </c>
      <c r="O379" s="225"/>
      <c r="P379" s="225"/>
      <c r="Q379" s="225"/>
      <c r="R379" s="145"/>
      <c r="T379" s="146" t="s">
        <v>5</v>
      </c>
      <c r="U379" s="43" t="s">
        <v>37</v>
      </c>
      <c r="V379" s="147">
        <v>6.0999999999999999E-2</v>
      </c>
      <c r="W379" s="147">
        <f>V379*K379</f>
        <v>4.4469000000000003</v>
      </c>
      <c r="X379" s="147">
        <v>2.0000000000000001E-4</v>
      </c>
      <c r="Y379" s="147">
        <f>X379*K379</f>
        <v>1.4580000000000003E-2</v>
      </c>
      <c r="Z379" s="147">
        <v>0</v>
      </c>
      <c r="AA379" s="148">
        <f>Z379*K379</f>
        <v>0</v>
      </c>
      <c r="AR379" s="21" t="s">
        <v>163</v>
      </c>
      <c r="AT379" s="21" t="s">
        <v>165</v>
      </c>
      <c r="AU379" s="21" t="s">
        <v>130</v>
      </c>
      <c r="AY379" s="21" t="s">
        <v>164</v>
      </c>
      <c r="BE379" s="149">
        <f>IF(U379="základní",N379,0)</f>
        <v>0</v>
      </c>
      <c r="BF379" s="149">
        <f>IF(U379="snížená",N379,0)</f>
        <v>0</v>
      </c>
      <c r="BG379" s="149">
        <f>IF(U379="zákl. přenesená",N379,0)</f>
        <v>0</v>
      </c>
      <c r="BH379" s="149">
        <f>IF(U379="sníž. přenesená",N379,0)</f>
        <v>0</v>
      </c>
      <c r="BI379" s="149">
        <f>IF(U379="nulová",N379,0)</f>
        <v>0</v>
      </c>
      <c r="BJ379" s="21" t="s">
        <v>80</v>
      </c>
      <c r="BK379" s="149">
        <f>ROUND(L379*K379,2)</f>
        <v>0</v>
      </c>
      <c r="BL379" s="21" t="s">
        <v>163</v>
      </c>
      <c r="BM379" s="21" t="s">
        <v>1666</v>
      </c>
    </row>
    <row r="380" spans="2:65" s="10" customFormat="1" ht="16.5" customHeight="1">
      <c r="B380" s="154"/>
      <c r="C380" s="155"/>
      <c r="D380" s="155"/>
      <c r="E380" s="156" t="s">
        <v>5</v>
      </c>
      <c r="F380" s="257" t="s">
        <v>1606</v>
      </c>
      <c r="G380" s="258"/>
      <c r="H380" s="258"/>
      <c r="I380" s="258"/>
      <c r="J380" s="155"/>
      <c r="K380" s="157">
        <v>72.900000000000006</v>
      </c>
      <c r="L380" s="155"/>
      <c r="M380" s="155"/>
      <c r="N380" s="155"/>
      <c r="O380" s="155"/>
      <c r="P380" s="155"/>
      <c r="Q380" s="155"/>
      <c r="R380" s="158"/>
      <c r="T380" s="159"/>
      <c r="U380" s="155"/>
      <c r="V380" s="155"/>
      <c r="W380" s="155"/>
      <c r="X380" s="155"/>
      <c r="Y380" s="155"/>
      <c r="Z380" s="155"/>
      <c r="AA380" s="160"/>
      <c r="AT380" s="161" t="s">
        <v>371</v>
      </c>
      <c r="AU380" s="161" t="s">
        <v>130</v>
      </c>
      <c r="AV380" s="10" t="s">
        <v>130</v>
      </c>
      <c r="AW380" s="10" t="s">
        <v>30</v>
      </c>
      <c r="AX380" s="10" t="s">
        <v>72</v>
      </c>
      <c r="AY380" s="161" t="s">
        <v>164</v>
      </c>
    </row>
    <row r="381" spans="2:65" s="11" customFormat="1" ht="16.5" customHeight="1">
      <c r="B381" s="162"/>
      <c r="C381" s="163"/>
      <c r="D381" s="163"/>
      <c r="E381" s="164" t="s">
        <v>5</v>
      </c>
      <c r="F381" s="255" t="s">
        <v>375</v>
      </c>
      <c r="G381" s="256"/>
      <c r="H381" s="256"/>
      <c r="I381" s="256"/>
      <c r="J381" s="163"/>
      <c r="K381" s="165">
        <v>72.900000000000006</v>
      </c>
      <c r="L381" s="163"/>
      <c r="M381" s="163"/>
      <c r="N381" s="163"/>
      <c r="O381" s="163"/>
      <c r="P381" s="163"/>
      <c r="Q381" s="163"/>
      <c r="R381" s="166"/>
      <c r="T381" s="167"/>
      <c r="U381" s="163"/>
      <c r="V381" s="163"/>
      <c r="W381" s="163"/>
      <c r="X381" s="163"/>
      <c r="Y381" s="163"/>
      <c r="Z381" s="163"/>
      <c r="AA381" s="168"/>
      <c r="AT381" s="169" t="s">
        <v>371</v>
      </c>
      <c r="AU381" s="169" t="s">
        <v>130</v>
      </c>
      <c r="AV381" s="11" t="s">
        <v>163</v>
      </c>
      <c r="AW381" s="11" t="s">
        <v>30</v>
      </c>
      <c r="AX381" s="11" t="s">
        <v>80</v>
      </c>
      <c r="AY381" s="169" t="s">
        <v>164</v>
      </c>
    </row>
    <row r="382" spans="2:65" s="1" customFormat="1" ht="25.5" customHeight="1">
      <c r="B382" s="140"/>
      <c r="C382" s="141" t="s">
        <v>1667</v>
      </c>
      <c r="D382" s="141" t="s">
        <v>165</v>
      </c>
      <c r="E382" s="142" t="s">
        <v>1668</v>
      </c>
      <c r="F382" s="224" t="s">
        <v>1669</v>
      </c>
      <c r="G382" s="224"/>
      <c r="H382" s="224"/>
      <c r="I382" s="224"/>
      <c r="J382" s="143" t="s">
        <v>409</v>
      </c>
      <c r="K382" s="144">
        <v>186.9</v>
      </c>
      <c r="L382" s="225">
        <v>0</v>
      </c>
      <c r="M382" s="225"/>
      <c r="N382" s="225">
        <f>ROUND(L382*K382,2)</f>
        <v>0</v>
      </c>
      <c r="O382" s="225"/>
      <c r="P382" s="225"/>
      <c r="Q382" s="225"/>
      <c r="R382" s="145"/>
      <c r="T382" s="146" t="s">
        <v>5</v>
      </c>
      <c r="U382" s="43" t="s">
        <v>37</v>
      </c>
      <c r="V382" s="147">
        <v>2.7E-2</v>
      </c>
      <c r="W382" s="147">
        <f>V382*K382</f>
        <v>5.0463000000000005</v>
      </c>
      <c r="X382" s="147">
        <v>1.2999999999999999E-4</v>
      </c>
      <c r="Y382" s="147">
        <f>X382*K382</f>
        <v>2.4296999999999999E-2</v>
      </c>
      <c r="Z382" s="147">
        <v>0</v>
      </c>
      <c r="AA382" s="148">
        <f>Z382*K382</f>
        <v>0</v>
      </c>
      <c r="AR382" s="21" t="s">
        <v>163</v>
      </c>
      <c r="AT382" s="21" t="s">
        <v>165</v>
      </c>
      <c r="AU382" s="21" t="s">
        <v>130</v>
      </c>
      <c r="AY382" s="21" t="s">
        <v>164</v>
      </c>
      <c r="BE382" s="149">
        <f>IF(U382="základní",N382,0)</f>
        <v>0</v>
      </c>
      <c r="BF382" s="149">
        <f>IF(U382="snížená",N382,0)</f>
        <v>0</v>
      </c>
      <c r="BG382" s="149">
        <f>IF(U382="zákl. přenesená",N382,0)</f>
        <v>0</v>
      </c>
      <c r="BH382" s="149">
        <f>IF(U382="sníž. přenesená",N382,0)</f>
        <v>0</v>
      </c>
      <c r="BI382" s="149">
        <f>IF(U382="nulová",N382,0)</f>
        <v>0</v>
      </c>
      <c r="BJ382" s="21" t="s">
        <v>80</v>
      </c>
      <c r="BK382" s="149">
        <f>ROUND(L382*K382,2)</f>
        <v>0</v>
      </c>
      <c r="BL382" s="21" t="s">
        <v>163</v>
      </c>
      <c r="BM382" s="21" t="s">
        <v>1670</v>
      </c>
    </row>
    <row r="383" spans="2:65" s="10" customFormat="1" ht="16.5" customHeight="1">
      <c r="B383" s="154"/>
      <c r="C383" s="155"/>
      <c r="D383" s="155"/>
      <c r="E383" s="156" t="s">
        <v>5</v>
      </c>
      <c r="F383" s="257" t="s">
        <v>1671</v>
      </c>
      <c r="G383" s="258"/>
      <c r="H383" s="258"/>
      <c r="I383" s="258"/>
      <c r="J383" s="155"/>
      <c r="K383" s="157">
        <v>186.9</v>
      </c>
      <c r="L383" s="155"/>
      <c r="M383" s="155"/>
      <c r="N383" s="155"/>
      <c r="O383" s="155"/>
      <c r="P383" s="155"/>
      <c r="Q383" s="155"/>
      <c r="R383" s="158"/>
      <c r="T383" s="159"/>
      <c r="U383" s="155"/>
      <c r="V383" s="155"/>
      <c r="W383" s="155"/>
      <c r="X383" s="155"/>
      <c r="Y383" s="155"/>
      <c r="Z383" s="155"/>
      <c r="AA383" s="160"/>
      <c r="AT383" s="161" t="s">
        <v>371</v>
      </c>
      <c r="AU383" s="161" t="s">
        <v>130</v>
      </c>
      <c r="AV383" s="10" t="s">
        <v>130</v>
      </c>
      <c r="AW383" s="10" t="s">
        <v>30</v>
      </c>
      <c r="AX383" s="10" t="s">
        <v>72</v>
      </c>
      <c r="AY383" s="161" t="s">
        <v>164</v>
      </c>
    </row>
    <row r="384" spans="2:65" s="11" customFormat="1" ht="16.5" customHeight="1">
      <c r="B384" s="162"/>
      <c r="C384" s="163"/>
      <c r="D384" s="163"/>
      <c r="E384" s="164" t="s">
        <v>5</v>
      </c>
      <c r="F384" s="255" t="s">
        <v>375</v>
      </c>
      <c r="G384" s="256"/>
      <c r="H384" s="256"/>
      <c r="I384" s="256"/>
      <c r="J384" s="163"/>
      <c r="K384" s="165">
        <v>186.9</v>
      </c>
      <c r="L384" s="163"/>
      <c r="M384" s="163"/>
      <c r="N384" s="163"/>
      <c r="O384" s="163"/>
      <c r="P384" s="163"/>
      <c r="Q384" s="163"/>
      <c r="R384" s="166"/>
      <c r="T384" s="167"/>
      <c r="U384" s="163"/>
      <c r="V384" s="163"/>
      <c r="W384" s="163"/>
      <c r="X384" s="163"/>
      <c r="Y384" s="163"/>
      <c r="Z384" s="163"/>
      <c r="AA384" s="168"/>
      <c r="AT384" s="169" t="s">
        <v>371</v>
      </c>
      <c r="AU384" s="169" t="s">
        <v>130</v>
      </c>
      <c r="AV384" s="11" t="s">
        <v>163</v>
      </c>
      <c r="AW384" s="11" t="s">
        <v>30</v>
      </c>
      <c r="AX384" s="11" t="s">
        <v>80</v>
      </c>
      <c r="AY384" s="169" t="s">
        <v>164</v>
      </c>
    </row>
    <row r="385" spans="2:65" s="9" customFormat="1" ht="29.85" customHeight="1">
      <c r="B385" s="129"/>
      <c r="C385" s="130"/>
      <c r="D385" s="139" t="s">
        <v>1299</v>
      </c>
      <c r="E385" s="139"/>
      <c r="F385" s="139"/>
      <c r="G385" s="139"/>
      <c r="H385" s="139"/>
      <c r="I385" s="139"/>
      <c r="J385" s="139"/>
      <c r="K385" s="139"/>
      <c r="L385" s="139"/>
      <c r="M385" s="139"/>
      <c r="N385" s="230">
        <f>BK385</f>
        <v>0</v>
      </c>
      <c r="O385" s="231"/>
      <c r="P385" s="231"/>
      <c r="Q385" s="231"/>
      <c r="R385" s="132"/>
      <c r="T385" s="133"/>
      <c r="U385" s="130"/>
      <c r="V385" s="130"/>
      <c r="W385" s="134">
        <f>SUM(W386:W391)</f>
        <v>65.852499999999992</v>
      </c>
      <c r="X385" s="130"/>
      <c r="Y385" s="134">
        <f>SUM(Y386:Y391)</f>
        <v>0</v>
      </c>
      <c r="Z385" s="130"/>
      <c r="AA385" s="135">
        <f>SUM(AA386:AA391)</f>
        <v>0</v>
      </c>
      <c r="AR385" s="136" t="s">
        <v>80</v>
      </c>
      <c r="AT385" s="137" t="s">
        <v>71</v>
      </c>
      <c r="AU385" s="137" t="s">
        <v>80</v>
      </c>
      <c r="AY385" s="136" t="s">
        <v>164</v>
      </c>
      <c r="BK385" s="138">
        <f>SUM(BK386:BK391)</f>
        <v>0</v>
      </c>
    </row>
    <row r="386" spans="2:65" s="1" customFormat="1" ht="25.5" customHeight="1">
      <c r="B386" s="140"/>
      <c r="C386" s="141" t="s">
        <v>1672</v>
      </c>
      <c r="D386" s="141" t="s">
        <v>165</v>
      </c>
      <c r="E386" s="142" t="s">
        <v>1673</v>
      </c>
      <c r="F386" s="224" t="s">
        <v>1674</v>
      </c>
      <c r="G386" s="224"/>
      <c r="H386" s="224"/>
      <c r="I386" s="224"/>
      <c r="J386" s="143" t="s">
        <v>409</v>
      </c>
      <c r="K386" s="144">
        <v>299</v>
      </c>
      <c r="L386" s="225">
        <v>0</v>
      </c>
      <c r="M386" s="225"/>
      <c r="N386" s="225">
        <f>ROUND(L386*K386,2)</f>
        <v>0</v>
      </c>
      <c r="O386" s="225"/>
      <c r="P386" s="225"/>
      <c r="Q386" s="225"/>
      <c r="R386" s="145"/>
      <c r="T386" s="146" t="s">
        <v>5</v>
      </c>
      <c r="U386" s="43" t="s">
        <v>37</v>
      </c>
      <c r="V386" s="147">
        <v>0.17499999999999999</v>
      </c>
      <c r="W386" s="147">
        <f>V386*K386</f>
        <v>52.324999999999996</v>
      </c>
      <c r="X386" s="147">
        <v>0</v>
      </c>
      <c r="Y386" s="147">
        <f>X386*K386</f>
        <v>0</v>
      </c>
      <c r="Z386" s="147">
        <v>0</v>
      </c>
      <c r="AA386" s="148">
        <f>Z386*K386</f>
        <v>0</v>
      </c>
      <c r="AR386" s="21" t="s">
        <v>163</v>
      </c>
      <c r="AT386" s="21" t="s">
        <v>165</v>
      </c>
      <c r="AU386" s="21" t="s">
        <v>130</v>
      </c>
      <c r="AY386" s="21" t="s">
        <v>164</v>
      </c>
      <c r="BE386" s="149">
        <f>IF(U386="základní",N386,0)</f>
        <v>0</v>
      </c>
      <c r="BF386" s="149">
        <f>IF(U386="snížená",N386,0)</f>
        <v>0</v>
      </c>
      <c r="BG386" s="149">
        <f>IF(U386="zákl. přenesená",N386,0)</f>
        <v>0</v>
      </c>
      <c r="BH386" s="149">
        <f>IF(U386="sníž. přenesená",N386,0)</f>
        <v>0</v>
      </c>
      <c r="BI386" s="149">
        <f>IF(U386="nulová",N386,0)</f>
        <v>0</v>
      </c>
      <c r="BJ386" s="21" t="s">
        <v>80</v>
      </c>
      <c r="BK386" s="149">
        <f>ROUND(L386*K386,2)</f>
        <v>0</v>
      </c>
      <c r="BL386" s="21" t="s">
        <v>163</v>
      </c>
      <c r="BM386" s="21" t="s">
        <v>1675</v>
      </c>
    </row>
    <row r="387" spans="2:65" s="10" customFormat="1" ht="16.5" customHeight="1">
      <c r="B387" s="154"/>
      <c r="C387" s="155"/>
      <c r="D387" s="155"/>
      <c r="E387" s="156" t="s">
        <v>5</v>
      </c>
      <c r="F387" s="257" t="s">
        <v>1676</v>
      </c>
      <c r="G387" s="258"/>
      <c r="H387" s="258"/>
      <c r="I387" s="258"/>
      <c r="J387" s="155"/>
      <c r="K387" s="157">
        <v>299</v>
      </c>
      <c r="L387" s="155"/>
      <c r="M387" s="155"/>
      <c r="N387" s="155"/>
      <c r="O387" s="155"/>
      <c r="P387" s="155"/>
      <c r="Q387" s="155"/>
      <c r="R387" s="158"/>
      <c r="T387" s="159"/>
      <c r="U387" s="155"/>
      <c r="V387" s="155"/>
      <c r="W387" s="155"/>
      <c r="X387" s="155"/>
      <c r="Y387" s="155"/>
      <c r="Z387" s="155"/>
      <c r="AA387" s="160"/>
      <c r="AT387" s="161" t="s">
        <v>371</v>
      </c>
      <c r="AU387" s="161" t="s">
        <v>130</v>
      </c>
      <c r="AV387" s="10" t="s">
        <v>130</v>
      </c>
      <c r="AW387" s="10" t="s">
        <v>30</v>
      </c>
      <c r="AX387" s="10" t="s">
        <v>72</v>
      </c>
      <c r="AY387" s="161" t="s">
        <v>164</v>
      </c>
    </row>
    <row r="388" spans="2:65" s="11" customFormat="1" ht="16.5" customHeight="1">
      <c r="B388" s="162"/>
      <c r="C388" s="163"/>
      <c r="D388" s="163"/>
      <c r="E388" s="164" t="s">
        <v>5</v>
      </c>
      <c r="F388" s="255" t="s">
        <v>375</v>
      </c>
      <c r="G388" s="256"/>
      <c r="H388" s="256"/>
      <c r="I388" s="256"/>
      <c r="J388" s="163"/>
      <c r="K388" s="165">
        <v>299</v>
      </c>
      <c r="L388" s="163"/>
      <c r="M388" s="163"/>
      <c r="N388" s="163"/>
      <c r="O388" s="163"/>
      <c r="P388" s="163"/>
      <c r="Q388" s="163"/>
      <c r="R388" s="166"/>
      <c r="T388" s="167"/>
      <c r="U388" s="163"/>
      <c r="V388" s="163"/>
      <c r="W388" s="163"/>
      <c r="X388" s="163"/>
      <c r="Y388" s="163"/>
      <c r="Z388" s="163"/>
      <c r="AA388" s="168"/>
      <c r="AT388" s="169" t="s">
        <v>371</v>
      </c>
      <c r="AU388" s="169" t="s">
        <v>130</v>
      </c>
      <c r="AV388" s="11" t="s">
        <v>163</v>
      </c>
      <c r="AW388" s="11" t="s">
        <v>30</v>
      </c>
      <c r="AX388" s="11" t="s">
        <v>80</v>
      </c>
      <c r="AY388" s="169" t="s">
        <v>164</v>
      </c>
    </row>
    <row r="389" spans="2:65" s="1" customFormat="1" ht="25.5" customHeight="1">
      <c r="B389" s="140"/>
      <c r="C389" s="141" t="s">
        <v>1677</v>
      </c>
      <c r="D389" s="141" t="s">
        <v>165</v>
      </c>
      <c r="E389" s="142" t="s">
        <v>1678</v>
      </c>
      <c r="F389" s="224" t="s">
        <v>1679</v>
      </c>
      <c r="G389" s="224"/>
      <c r="H389" s="224"/>
      <c r="I389" s="224"/>
      <c r="J389" s="143" t="s">
        <v>409</v>
      </c>
      <c r="K389" s="144">
        <v>77.3</v>
      </c>
      <c r="L389" s="225">
        <v>0</v>
      </c>
      <c r="M389" s="225"/>
      <c r="N389" s="225">
        <f>ROUND(L389*K389,2)</f>
        <v>0</v>
      </c>
      <c r="O389" s="225"/>
      <c r="P389" s="225"/>
      <c r="Q389" s="225"/>
      <c r="R389" s="145"/>
      <c r="T389" s="146" t="s">
        <v>5</v>
      </c>
      <c r="U389" s="43" t="s">
        <v>37</v>
      </c>
      <c r="V389" s="147">
        <v>0.17499999999999999</v>
      </c>
      <c r="W389" s="147">
        <f>V389*K389</f>
        <v>13.527499999999998</v>
      </c>
      <c r="X389" s="147">
        <v>0</v>
      </c>
      <c r="Y389" s="147">
        <f>X389*K389</f>
        <v>0</v>
      </c>
      <c r="Z389" s="147">
        <v>0</v>
      </c>
      <c r="AA389" s="148">
        <f>Z389*K389</f>
        <v>0</v>
      </c>
      <c r="AR389" s="21" t="s">
        <v>163</v>
      </c>
      <c r="AT389" s="21" t="s">
        <v>165</v>
      </c>
      <c r="AU389" s="21" t="s">
        <v>130</v>
      </c>
      <c r="AY389" s="21" t="s">
        <v>164</v>
      </c>
      <c r="BE389" s="149">
        <f>IF(U389="základní",N389,0)</f>
        <v>0</v>
      </c>
      <c r="BF389" s="149">
        <f>IF(U389="snížená",N389,0)</f>
        <v>0</v>
      </c>
      <c r="BG389" s="149">
        <f>IF(U389="zákl. přenesená",N389,0)</f>
        <v>0</v>
      </c>
      <c r="BH389" s="149">
        <f>IF(U389="sníž. přenesená",N389,0)</f>
        <v>0</v>
      </c>
      <c r="BI389" s="149">
        <f>IF(U389="nulová",N389,0)</f>
        <v>0</v>
      </c>
      <c r="BJ389" s="21" t="s">
        <v>80</v>
      </c>
      <c r="BK389" s="149">
        <f>ROUND(L389*K389,2)</f>
        <v>0</v>
      </c>
      <c r="BL389" s="21" t="s">
        <v>163</v>
      </c>
      <c r="BM389" s="21" t="s">
        <v>1680</v>
      </c>
    </row>
    <row r="390" spans="2:65" s="10" customFormat="1" ht="16.5" customHeight="1">
      <c r="B390" s="154"/>
      <c r="C390" s="155"/>
      <c r="D390" s="155"/>
      <c r="E390" s="156" t="s">
        <v>5</v>
      </c>
      <c r="F390" s="257" t="s">
        <v>1681</v>
      </c>
      <c r="G390" s="258"/>
      <c r="H390" s="258"/>
      <c r="I390" s="258"/>
      <c r="J390" s="155"/>
      <c r="K390" s="157">
        <v>77.3</v>
      </c>
      <c r="L390" s="155"/>
      <c r="M390" s="155"/>
      <c r="N390" s="155"/>
      <c r="O390" s="155"/>
      <c r="P390" s="155"/>
      <c r="Q390" s="155"/>
      <c r="R390" s="158"/>
      <c r="T390" s="159"/>
      <c r="U390" s="155"/>
      <c r="V390" s="155"/>
      <c r="W390" s="155"/>
      <c r="X390" s="155"/>
      <c r="Y390" s="155"/>
      <c r="Z390" s="155"/>
      <c r="AA390" s="160"/>
      <c r="AT390" s="161" t="s">
        <v>371</v>
      </c>
      <c r="AU390" s="161" t="s">
        <v>130</v>
      </c>
      <c r="AV390" s="10" t="s">
        <v>130</v>
      </c>
      <c r="AW390" s="10" t="s">
        <v>30</v>
      </c>
      <c r="AX390" s="10" t="s">
        <v>72</v>
      </c>
      <c r="AY390" s="161" t="s">
        <v>164</v>
      </c>
    </row>
    <row r="391" spans="2:65" s="11" customFormat="1" ht="16.5" customHeight="1">
      <c r="B391" s="162"/>
      <c r="C391" s="163"/>
      <c r="D391" s="163"/>
      <c r="E391" s="164" t="s">
        <v>5</v>
      </c>
      <c r="F391" s="255" t="s">
        <v>375</v>
      </c>
      <c r="G391" s="256"/>
      <c r="H391" s="256"/>
      <c r="I391" s="256"/>
      <c r="J391" s="163"/>
      <c r="K391" s="165">
        <v>77.3</v>
      </c>
      <c r="L391" s="163"/>
      <c r="M391" s="163"/>
      <c r="N391" s="163"/>
      <c r="O391" s="163"/>
      <c r="P391" s="163"/>
      <c r="Q391" s="163"/>
      <c r="R391" s="166"/>
      <c r="T391" s="167"/>
      <c r="U391" s="163"/>
      <c r="V391" s="163"/>
      <c r="W391" s="163"/>
      <c r="X391" s="163"/>
      <c r="Y391" s="163"/>
      <c r="Z391" s="163"/>
      <c r="AA391" s="168"/>
      <c r="AT391" s="169" t="s">
        <v>371</v>
      </c>
      <c r="AU391" s="169" t="s">
        <v>130</v>
      </c>
      <c r="AV391" s="11" t="s">
        <v>163</v>
      </c>
      <c r="AW391" s="11" t="s">
        <v>30</v>
      </c>
      <c r="AX391" s="11" t="s">
        <v>80</v>
      </c>
      <c r="AY391" s="169" t="s">
        <v>164</v>
      </c>
    </row>
    <row r="392" spans="2:65" s="9" customFormat="1" ht="29.85" customHeight="1">
      <c r="B392" s="129"/>
      <c r="C392" s="130"/>
      <c r="D392" s="139" t="s">
        <v>764</v>
      </c>
      <c r="E392" s="139"/>
      <c r="F392" s="139"/>
      <c r="G392" s="139"/>
      <c r="H392" s="139"/>
      <c r="I392" s="139"/>
      <c r="J392" s="139"/>
      <c r="K392" s="139"/>
      <c r="L392" s="139"/>
      <c r="M392" s="139"/>
      <c r="N392" s="230">
        <f>BK392</f>
        <v>0</v>
      </c>
      <c r="O392" s="231"/>
      <c r="P392" s="231"/>
      <c r="Q392" s="231"/>
      <c r="R392" s="132"/>
      <c r="T392" s="133"/>
      <c r="U392" s="130"/>
      <c r="V392" s="130"/>
      <c r="W392" s="134">
        <f>W393</f>
        <v>68.434200000000004</v>
      </c>
      <c r="X392" s="130"/>
      <c r="Y392" s="134">
        <f>Y393</f>
        <v>0</v>
      </c>
      <c r="Z392" s="130"/>
      <c r="AA392" s="135">
        <f>AA393</f>
        <v>0</v>
      </c>
      <c r="AR392" s="136" t="s">
        <v>80</v>
      </c>
      <c r="AT392" s="137" t="s">
        <v>71</v>
      </c>
      <c r="AU392" s="137" t="s">
        <v>80</v>
      </c>
      <c r="AY392" s="136" t="s">
        <v>164</v>
      </c>
      <c r="BK392" s="138">
        <f>BK393</f>
        <v>0</v>
      </c>
    </row>
    <row r="393" spans="2:65" s="1" customFormat="1" ht="25.5" customHeight="1">
      <c r="B393" s="140"/>
      <c r="C393" s="141" t="s">
        <v>1682</v>
      </c>
      <c r="D393" s="141" t="s">
        <v>165</v>
      </c>
      <c r="E393" s="142" t="s">
        <v>1683</v>
      </c>
      <c r="F393" s="224" t="s">
        <v>1684</v>
      </c>
      <c r="G393" s="224"/>
      <c r="H393" s="224"/>
      <c r="I393" s="224"/>
      <c r="J393" s="143" t="s">
        <v>511</v>
      </c>
      <c r="K393" s="144">
        <v>82.65</v>
      </c>
      <c r="L393" s="225">
        <v>0</v>
      </c>
      <c r="M393" s="225"/>
      <c r="N393" s="225">
        <f>ROUND(L393*K393,2)</f>
        <v>0</v>
      </c>
      <c r="O393" s="225"/>
      <c r="P393" s="225"/>
      <c r="Q393" s="225"/>
      <c r="R393" s="145"/>
      <c r="T393" s="146" t="s">
        <v>5</v>
      </c>
      <c r="U393" s="151" t="s">
        <v>37</v>
      </c>
      <c r="V393" s="152">
        <v>0.82799999999999996</v>
      </c>
      <c r="W393" s="152">
        <f>V393*K393</f>
        <v>68.434200000000004</v>
      </c>
      <c r="X393" s="152">
        <v>0</v>
      </c>
      <c r="Y393" s="152">
        <f>X393*K393</f>
        <v>0</v>
      </c>
      <c r="Z393" s="152">
        <v>0</v>
      </c>
      <c r="AA393" s="153">
        <f>Z393*K393</f>
        <v>0</v>
      </c>
      <c r="AR393" s="21" t="s">
        <v>163</v>
      </c>
      <c r="AT393" s="21" t="s">
        <v>165</v>
      </c>
      <c r="AU393" s="21" t="s">
        <v>130</v>
      </c>
      <c r="AY393" s="21" t="s">
        <v>164</v>
      </c>
      <c r="BE393" s="149">
        <f>IF(U393="základní",N393,0)</f>
        <v>0</v>
      </c>
      <c r="BF393" s="149">
        <f>IF(U393="snížená",N393,0)</f>
        <v>0</v>
      </c>
      <c r="BG393" s="149">
        <f>IF(U393="zákl. přenesená",N393,0)</f>
        <v>0</v>
      </c>
      <c r="BH393" s="149">
        <f>IF(U393="sníž. přenesená",N393,0)</f>
        <v>0</v>
      </c>
      <c r="BI393" s="149">
        <f>IF(U393="nulová",N393,0)</f>
        <v>0</v>
      </c>
      <c r="BJ393" s="21" t="s">
        <v>80</v>
      </c>
      <c r="BK393" s="149">
        <f>ROUND(L393*K393,2)</f>
        <v>0</v>
      </c>
      <c r="BL393" s="21" t="s">
        <v>163</v>
      </c>
      <c r="BM393" s="21" t="s">
        <v>1685</v>
      </c>
    </row>
    <row r="394" spans="2:65" s="1" customFormat="1" ht="6.95" customHeight="1">
      <c r="B394" s="58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60"/>
    </row>
  </sheetData>
  <mergeCells count="57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F121:I121"/>
    <mergeCell ref="F122:I122"/>
    <mergeCell ref="L122:M122"/>
    <mergeCell ref="N122:Q122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F177:I177"/>
    <mergeCell ref="F178:I178"/>
    <mergeCell ref="F179:I179"/>
    <mergeCell ref="F180:I180"/>
    <mergeCell ref="F181:I181"/>
    <mergeCell ref="L181:M181"/>
    <mergeCell ref="N181:Q181"/>
    <mergeCell ref="F182:I182"/>
    <mergeCell ref="L182:M182"/>
    <mergeCell ref="N182:Q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5:I195"/>
    <mergeCell ref="F196:I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F222:I222"/>
    <mergeCell ref="F224:I224"/>
    <mergeCell ref="L224:M224"/>
    <mergeCell ref="N224:Q224"/>
    <mergeCell ref="F225:I225"/>
    <mergeCell ref="F226:I226"/>
    <mergeCell ref="F228:I228"/>
    <mergeCell ref="L228:M228"/>
    <mergeCell ref="N228:Q228"/>
    <mergeCell ref="F229:I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L235:M235"/>
    <mergeCell ref="N235:Q235"/>
    <mergeCell ref="F236:I236"/>
    <mergeCell ref="F237:I237"/>
    <mergeCell ref="F239:I239"/>
    <mergeCell ref="L239:M239"/>
    <mergeCell ref="N239:Q239"/>
    <mergeCell ref="F240:I240"/>
    <mergeCell ref="F241:I241"/>
    <mergeCell ref="F242:I242"/>
    <mergeCell ref="L242:M242"/>
    <mergeCell ref="N242:Q24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F250:I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F268:I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F273:I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F278:I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F284:I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F293:I293"/>
    <mergeCell ref="F294:I294"/>
    <mergeCell ref="L294:M294"/>
    <mergeCell ref="N294:Q294"/>
    <mergeCell ref="F295:I295"/>
    <mergeCell ref="L295:M295"/>
    <mergeCell ref="N295:Q295"/>
    <mergeCell ref="F296:I296"/>
    <mergeCell ref="F297:I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F302:I302"/>
    <mergeCell ref="F303:I303"/>
    <mergeCell ref="L303:M303"/>
    <mergeCell ref="N303:Q303"/>
    <mergeCell ref="F304:I304"/>
    <mergeCell ref="L304:M304"/>
    <mergeCell ref="N304:Q304"/>
    <mergeCell ref="F305:I305"/>
    <mergeCell ref="F306:I306"/>
    <mergeCell ref="F307:I307"/>
    <mergeCell ref="L307:M307"/>
    <mergeCell ref="N307:Q307"/>
    <mergeCell ref="F308:I308"/>
    <mergeCell ref="F309:I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F315:I315"/>
    <mergeCell ref="F316:I316"/>
    <mergeCell ref="L316:M316"/>
    <mergeCell ref="N316:Q316"/>
    <mergeCell ref="F317:I317"/>
    <mergeCell ref="L317:M317"/>
    <mergeCell ref="N317:Q317"/>
    <mergeCell ref="F318:I318"/>
    <mergeCell ref="F319:I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F324:I324"/>
    <mergeCell ref="F325:I325"/>
    <mergeCell ref="L325:M325"/>
    <mergeCell ref="N325:Q325"/>
    <mergeCell ref="F326:I326"/>
    <mergeCell ref="L326:M326"/>
    <mergeCell ref="N326:Q326"/>
    <mergeCell ref="F327:I327"/>
    <mergeCell ref="F328:I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F333:I333"/>
    <mergeCell ref="F334:I334"/>
    <mergeCell ref="L334:M334"/>
    <mergeCell ref="N334:Q334"/>
    <mergeCell ref="F335:I335"/>
    <mergeCell ref="F336:I336"/>
    <mergeCell ref="F337:I337"/>
    <mergeCell ref="L337:M337"/>
    <mergeCell ref="N337:Q337"/>
    <mergeCell ref="F338:I338"/>
    <mergeCell ref="L338:M338"/>
    <mergeCell ref="N338:Q338"/>
    <mergeCell ref="F339:I339"/>
    <mergeCell ref="F340:I340"/>
    <mergeCell ref="F341:I341"/>
    <mergeCell ref="F342:I342"/>
    <mergeCell ref="L342:M342"/>
    <mergeCell ref="N342:Q342"/>
    <mergeCell ref="F343:I343"/>
    <mergeCell ref="F344:I344"/>
    <mergeCell ref="F345:I345"/>
    <mergeCell ref="L345:M345"/>
    <mergeCell ref="N345:Q345"/>
    <mergeCell ref="F346:I346"/>
    <mergeCell ref="F347:I347"/>
    <mergeCell ref="F348:I348"/>
    <mergeCell ref="L348:M348"/>
    <mergeCell ref="N348:Q348"/>
    <mergeCell ref="F349:I349"/>
    <mergeCell ref="F350:I350"/>
    <mergeCell ref="F351:I351"/>
    <mergeCell ref="L351:M351"/>
    <mergeCell ref="N351:Q351"/>
    <mergeCell ref="F352:I352"/>
    <mergeCell ref="F353:I353"/>
    <mergeCell ref="F354:I354"/>
    <mergeCell ref="L354:M354"/>
    <mergeCell ref="N354:Q354"/>
    <mergeCell ref="F355:I355"/>
    <mergeCell ref="F356:I356"/>
    <mergeCell ref="F357:I357"/>
    <mergeCell ref="L357:M357"/>
    <mergeCell ref="N357:Q357"/>
    <mergeCell ref="F358:I358"/>
    <mergeCell ref="L358:M358"/>
    <mergeCell ref="N358:Q358"/>
    <mergeCell ref="F359:I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F365:I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F370:I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F375:I375"/>
    <mergeCell ref="F376:I376"/>
    <mergeCell ref="L376:M376"/>
    <mergeCell ref="N376:Q376"/>
    <mergeCell ref="F377:I377"/>
    <mergeCell ref="N389:Q389"/>
    <mergeCell ref="F378:I378"/>
    <mergeCell ref="F379:I379"/>
    <mergeCell ref="L379:M379"/>
    <mergeCell ref="N379:Q379"/>
    <mergeCell ref="F380:I380"/>
    <mergeCell ref="F381:I381"/>
    <mergeCell ref="F382:I382"/>
    <mergeCell ref="L382:M382"/>
    <mergeCell ref="N382:Q382"/>
    <mergeCell ref="H1:K1"/>
    <mergeCell ref="S2:AC2"/>
    <mergeCell ref="F390:I390"/>
    <mergeCell ref="F391:I391"/>
    <mergeCell ref="F393:I393"/>
    <mergeCell ref="L393:M393"/>
    <mergeCell ref="N393:Q393"/>
    <mergeCell ref="N116:Q116"/>
    <mergeCell ref="N117:Q117"/>
    <mergeCell ref="N118:Q118"/>
    <mergeCell ref="N223:Q223"/>
    <mergeCell ref="N227:Q227"/>
    <mergeCell ref="N238:Q238"/>
    <mergeCell ref="N385:Q385"/>
    <mergeCell ref="N392:Q392"/>
    <mergeCell ref="F383:I383"/>
    <mergeCell ref="F384:I384"/>
    <mergeCell ref="F386:I386"/>
    <mergeCell ref="L386:M386"/>
    <mergeCell ref="N386:Q386"/>
    <mergeCell ref="F387:I387"/>
    <mergeCell ref="F388:I388"/>
    <mergeCell ref="F389:I389"/>
    <mergeCell ref="L389:M389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0"/>
  <sheetViews>
    <sheetView showGridLines="0" workbookViewId="0">
      <pane ySplit="1" topLeftCell="A238" activePane="bottomLeft" state="frozen"/>
      <selection pane="bottomLeft" activeCell="L249" sqref="L249:M24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125</v>
      </c>
      <c r="G1" s="16"/>
      <c r="H1" s="221" t="s">
        <v>126</v>
      </c>
      <c r="I1" s="221"/>
      <c r="J1" s="221"/>
      <c r="K1" s="221"/>
      <c r="L1" s="16" t="s">
        <v>127</v>
      </c>
      <c r="M1" s="14"/>
      <c r="N1" s="14"/>
      <c r="O1" s="15" t="s">
        <v>128</v>
      </c>
      <c r="P1" s="14"/>
      <c r="Q1" s="14"/>
      <c r="R1" s="14"/>
      <c r="S1" s="16" t="s">
        <v>129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S2" s="184" t="s">
        <v>8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21" t="s">
        <v>102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130</v>
      </c>
    </row>
    <row r="4" spans="1:66" ht="36.950000000000003" customHeight="1">
      <c r="B4" s="25"/>
      <c r="C4" s="205" t="s">
        <v>131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6"/>
      <c r="T4" s="20" t="s">
        <v>13</v>
      </c>
      <c r="AT4" s="21" t="s">
        <v>6</v>
      </c>
    </row>
    <row r="5" spans="1:66" ht="6.95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1:66" ht="25.35" customHeight="1">
      <c r="B6" s="25"/>
      <c r="C6" s="27"/>
      <c r="D6" s="31" t="s">
        <v>17</v>
      </c>
      <c r="E6" s="27"/>
      <c r="F6" s="237" t="str">
        <f>'Rekapitulace stavby'!K6</f>
        <v>JIžní předpolí Písecké brány Komplet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7"/>
      <c r="R6" s="26"/>
    </row>
    <row r="7" spans="1:66" s="1" customFormat="1" ht="32.85" customHeight="1">
      <c r="B7" s="34"/>
      <c r="C7" s="35"/>
      <c r="D7" s="30" t="s">
        <v>132</v>
      </c>
      <c r="E7" s="35"/>
      <c r="F7" s="219" t="s">
        <v>1686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1:66" s="1" customFormat="1" ht="14.4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 t="str">
        <f>'Rekapitulace stavby'!AN8</f>
        <v>1.9.2017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18" t="s">
        <v>5</v>
      </c>
      <c r="P11" s="218"/>
      <c r="Q11" s="35"/>
      <c r="R11" s="36"/>
    </row>
    <row r="12" spans="1:66" s="1" customFormat="1" ht="18" customHeight="1">
      <c r="B12" s="34"/>
      <c r="C12" s="35"/>
      <c r="D12" s="35"/>
      <c r="E12" s="29" t="s">
        <v>22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8" t="s">
        <v>5</v>
      </c>
      <c r="P12" s="218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31" t="s">
        <v>28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18" t="s">
        <v>5</v>
      </c>
      <c r="P14" s="218"/>
      <c r="Q14" s="35"/>
      <c r="R14" s="36"/>
    </row>
    <row r="15" spans="1:66" s="1" customFormat="1" ht="18" customHeight="1">
      <c r="B15" s="34"/>
      <c r="C15" s="35"/>
      <c r="D15" s="35"/>
      <c r="E15" s="29" t="s">
        <v>22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8" t="s">
        <v>5</v>
      </c>
      <c r="P15" s="218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29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18" t="s">
        <v>5</v>
      </c>
      <c r="P17" s="218"/>
      <c r="Q17" s="35"/>
      <c r="R17" s="36"/>
    </row>
    <row r="18" spans="2:18" s="1" customFormat="1" ht="18" customHeight="1">
      <c r="B18" s="34"/>
      <c r="C18" s="35"/>
      <c r="D18" s="35"/>
      <c r="E18" s="29" t="s">
        <v>22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8" t="s">
        <v>5</v>
      </c>
      <c r="P18" s="218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31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18" t="s">
        <v>5</v>
      </c>
      <c r="P20" s="218"/>
      <c r="Q20" s="35"/>
      <c r="R20" s="36"/>
    </row>
    <row r="21" spans="2:18" s="1" customFormat="1" ht="18" customHeight="1">
      <c r="B21" s="34"/>
      <c r="C21" s="35"/>
      <c r="D21" s="35"/>
      <c r="E21" s="29" t="s">
        <v>22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8" t="s">
        <v>5</v>
      </c>
      <c r="P21" s="218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220" t="s">
        <v>5</v>
      </c>
      <c r="F24" s="220"/>
      <c r="G24" s="220"/>
      <c r="H24" s="220"/>
      <c r="I24" s="220"/>
      <c r="J24" s="220"/>
      <c r="K24" s="220"/>
      <c r="L24" s="22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134</v>
      </c>
      <c r="E27" s="35"/>
      <c r="F27" s="35"/>
      <c r="G27" s="35"/>
      <c r="H27" s="35"/>
      <c r="I27" s="35"/>
      <c r="J27" s="35"/>
      <c r="K27" s="35"/>
      <c r="L27" s="35"/>
      <c r="M27" s="212">
        <f>N88</f>
        <v>0</v>
      </c>
      <c r="N27" s="212"/>
      <c r="O27" s="212"/>
      <c r="P27" s="212"/>
      <c r="Q27" s="35"/>
      <c r="R27" s="36"/>
    </row>
    <row r="28" spans="2:18" s="1" customFormat="1" ht="14.45" customHeight="1">
      <c r="B28" s="34"/>
      <c r="C28" s="35"/>
      <c r="D28" s="33" t="s">
        <v>135</v>
      </c>
      <c r="E28" s="35"/>
      <c r="F28" s="35"/>
      <c r="G28" s="35"/>
      <c r="H28" s="35"/>
      <c r="I28" s="35"/>
      <c r="J28" s="35"/>
      <c r="K28" s="35"/>
      <c r="L28" s="35"/>
      <c r="M28" s="212">
        <f>N97</f>
        <v>0</v>
      </c>
      <c r="N28" s="212"/>
      <c r="O28" s="212"/>
      <c r="P28" s="212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35</v>
      </c>
      <c r="E30" s="35"/>
      <c r="F30" s="35"/>
      <c r="G30" s="35"/>
      <c r="H30" s="35"/>
      <c r="I30" s="35"/>
      <c r="J30" s="35"/>
      <c r="K30" s="35"/>
      <c r="L30" s="35"/>
      <c r="M30" s="252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36</v>
      </c>
      <c r="E32" s="41" t="s">
        <v>37</v>
      </c>
      <c r="F32" s="42">
        <v>0.21</v>
      </c>
      <c r="G32" s="107" t="s">
        <v>38</v>
      </c>
      <c r="H32" s="249">
        <f>ROUND((SUM(BE97:BE98)+SUM(BE116:BE249)), 2)</f>
        <v>0</v>
      </c>
      <c r="I32" s="236"/>
      <c r="J32" s="236"/>
      <c r="K32" s="35"/>
      <c r="L32" s="35"/>
      <c r="M32" s="249">
        <f>ROUND(ROUND((SUM(BE97:BE98)+SUM(BE116:BE249)), 2)*F32, 2)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39</v>
      </c>
      <c r="F33" s="42">
        <v>0.15</v>
      </c>
      <c r="G33" s="107" t="s">
        <v>38</v>
      </c>
      <c r="H33" s="249">
        <f>ROUND((SUM(BF97:BF98)+SUM(BF116:BF249)), 2)</f>
        <v>0</v>
      </c>
      <c r="I33" s="236"/>
      <c r="J33" s="236"/>
      <c r="K33" s="35"/>
      <c r="L33" s="35"/>
      <c r="M33" s="249">
        <f>ROUND(ROUND((SUM(BF97:BF98)+SUM(BF116:BF249)), 2)*F33, 2)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40</v>
      </c>
      <c r="F34" s="42">
        <v>0.21</v>
      </c>
      <c r="G34" s="107" t="s">
        <v>38</v>
      </c>
      <c r="H34" s="249">
        <f>ROUND((SUM(BG97:BG98)+SUM(BG116:BG249)), 2)</f>
        <v>0</v>
      </c>
      <c r="I34" s="236"/>
      <c r="J34" s="236"/>
      <c r="K34" s="35"/>
      <c r="L34" s="35"/>
      <c r="M34" s="249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41</v>
      </c>
      <c r="F35" s="42">
        <v>0.15</v>
      </c>
      <c r="G35" s="107" t="s">
        <v>38</v>
      </c>
      <c r="H35" s="249">
        <f>ROUND((SUM(BH97:BH98)+SUM(BH116:BH249)), 2)</f>
        <v>0</v>
      </c>
      <c r="I35" s="236"/>
      <c r="J35" s="236"/>
      <c r="K35" s="35"/>
      <c r="L35" s="35"/>
      <c r="M35" s="249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42</v>
      </c>
      <c r="F36" s="42">
        <v>0</v>
      </c>
      <c r="G36" s="107" t="s">
        <v>38</v>
      </c>
      <c r="H36" s="249">
        <f>ROUND((SUM(BI97:BI98)+SUM(BI116:BI249)), 2)</f>
        <v>0</v>
      </c>
      <c r="I36" s="236"/>
      <c r="J36" s="236"/>
      <c r="K36" s="35"/>
      <c r="L36" s="35"/>
      <c r="M36" s="249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43</v>
      </c>
      <c r="E38" s="74"/>
      <c r="F38" s="74"/>
      <c r="G38" s="109" t="s">
        <v>44</v>
      </c>
      <c r="H38" s="110" t="s">
        <v>45</v>
      </c>
      <c r="I38" s="74"/>
      <c r="J38" s="74"/>
      <c r="K38" s="74"/>
      <c r="L38" s="250">
        <f>SUM(M30:M36)</f>
        <v>0</v>
      </c>
      <c r="M38" s="250"/>
      <c r="N38" s="250"/>
      <c r="O38" s="250"/>
      <c r="P38" s="251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6"/>
    </row>
    <row r="42" spans="2:18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5">
      <c r="B50" s="34"/>
      <c r="C50" s="35"/>
      <c r="D50" s="49" t="s">
        <v>46</v>
      </c>
      <c r="E50" s="50"/>
      <c r="F50" s="50"/>
      <c r="G50" s="50"/>
      <c r="H50" s="51"/>
      <c r="I50" s="35"/>
      <c r="J50" s="49" t="s">
        <v>47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5">
      <c r="B59" s="34"/>
      <c r="C59" s="35"/>
      <c r="D59" s="54" t="s">
        <v>48</v>
      </c>
      <c r="E59" s="55"/>
      <c r="F59" s="55"/>
      <c r="G59" s="56" t="s">
        <v>49</v>
      </c>
      <c r="H59" s="57"/>
      <c r="I59" s="35"/>
      <c r="J59" s="54" t="s">
        <v>48</v>
      </c>
      <c r="K59" s="55"/>
      <c r="L59" s="55"/>
      <c r="M59" s="55"/>
      <c r="N59" s="56" t="s">
        <v>49</v>
      </c>
      <c r="O59" s="55"/>
      <c r="P59" s="57"/>
      <c r="Q59" s="35"/>
      <c r="R59" s="36"/>
    </row>
    <row r="60" spans="2:18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5">
      <c r="B61" s="34"/>
      <c r="C61" s="35"/>
      <c r="D61" s="49" t="s">
        <v>50</v>
      </c>
      <c r="E61" s="50"/>
      <c r="F61" s="50"/>
      <c r="G61" s="50"/>
      <c r="H61" s="51"/>
      <c r="I61" s="35"/>
      <c r="J61" s="49" t="s">
        <v>51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5">
      <c r="B70" s="34"/>
      <c r="C70" s="35"/>
      <c r="D70" s="54" t="s">
        <v>48</v>
      </c>
      <c r="E70" s="55"/>
      <c r="F70" s="55"/>
      <c r="G70" s="56" t="s">
        <v>49</v>
      </c>
      <c r="H70" s="57"/>
      <c r="I70" s="35"/>
      <c r="J70" s="54" t="s">
        <v>48</v>
      </c>
      <c r="K70" s="55"/>
      <c r="L70" s="55"/>
      <c r="M70" s="55"/>
      <c r="N70" s="56" t="s">
        <v>49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205" t="s">
        <v>136</v>
      </c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37" t="str">
        <f>F6</f>
        <v>JIžní předpolí Písecké brány Komplet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132</v>
      </c>
      <c r="D79" s="35"/>
      <c r="E79" s="35"/>
      <c r="F79" s="207" t="str">
        <f>F7</f>
        <v>502 - SO 502 - Vodovodní  přípojka technologické šachty fontány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31" t="s">
        <v>21</v>
      </c>
      <c r="D81" s="35"/>
      <c r="E81" s="35"/>
      <c r="F81" s="29" t="str">
        <f>F9</f>
        <v xml:space="preserve"> </v>
      </c>
      <c r="G81" s="35"/>
      <c r="H81" s="35"/>
      <c r="I81" s="35"/>
      <c r="J81" s="35"/>
      <c r="K81" s="31" t="s">
        <v>23</v>
      </c>
      <c r="L81" s="35"/>
      <c r="M81" s="239" t="str">
        <f>IF(O9="","",O9)</f>
        <v>1.9.2017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31" t="s">
        <v>25</v>
      </c>
      <c r="D83" s="35"/>
      <c r="E83" s="35"/>
      <c r="F83" s="29" t="str">
        <f>E12</f>
        <v xml:space="preserve"> </v>
      </c>
      <c r="G83" s="35"/>
      <c r="H83" s="35"/>
      <c r="I83" s="35"/>
      <c r="J83" s="35"/>
      <c r="K83" s="31" t="s">
        <v>29</v>
      </c>
      <c r="L83" s="35"/>
      <c r="M83" s="218" t="str">
        <f>E18</f>
        <v xml:space="preserve"> </v>
      </c>
      <c r="N83" s="218"/>
      <c r="O83" s="218"/>
      <c r="P83" s="218"/>
      <c r="Q83" s="218"/>
      <c r="R83" s="36"/>
    </row>
    <row r="84" spans="2:47" s="1" customFormat="1" ht="14.45" customHeight="1">
      <c r="B84" s="34"/>
      <c r="C84" s="31" t="s">
        <v>28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31</v>
      </c>
      <c r="L84" s="35"/>
      <c r="M84" s="218" t="str">
        <f>E21</f>
        <v xml:space="preserve"> </v>
      </c>
      <c r="N84" s="218"/>
      <c r="O84" s="218"/>
      <c r="P84" s="218"/>
      <c r="Q84" s="218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7" t="s">
        <v>137</v>
      </c>
      <c r="D86" s="248"/>
      <c r="E86" s="248"/>
      <c r="F86" s="248"/>
      <c r="G86" s="248"/>
      <c r="H86" s="103"/>
      <c r="I86" s="103"/>
      <c r="J86" s="103"/>
      <c r="K86" s="103"/>
      <c r="L86" s="103"/>
      <c r="M86" s="103"/>
      <c r="N86" s="247" t="s">
        <v>138</v>
      </c>
      <c r="O86" s="248"/>
      <c r="P86" s="248"/>
      <c r="Q86" s="248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139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7">
        <f>N116</f>
        <v>0</v>
      </c>
      <c r="O88" s="245"/>
      <c r="P88" s="245"/>
      <c r="Q88" s="245"/>
      <c r="R88" s="36"/>
      <c r="AU88" s="21" t="s">
        <v>140</v>
      </c>
    </row>
    <row r="89" spans="2:47" s="6" customFormat="1" ht="24.95" customHeight="1">
      <c r="B89" s="112"/>
      <c r="C89" s="113"/>
      <c r="D89" s="114" t="s">
        <v>759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9">
        <f>N117</f>
        <v>0</v>
      </c>
      <c r="O89" s="242"/>
      <c r="P89" s="242"/>
      <c r="Q89" s="242"/>
      <c r="R89" s="115"/>
    </row>
    <row r="90" spans="2:47" s="7" customFormat="1" ht="19.899999999999999" customHeight="1">
      <c r="B90" s="116"/>
      <c r="C90" s="117"/>
      <c r="D90" s="118" t="s">
        <v>760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3">
        <f>N118</f>
        <v>0</v>
      </c>
      <c r="O90" s="244"/>
      <c r="P90" s="244"/>
      <c r="Q90" s="244"/>
      <c r="R90" s="119"/>
    </row>
    <row r="91" spans="2:47" s="7" customFormat="1" ht="19.899999999999999" customHeight="1">
      <c r="B91" s="116"/>
      <c r="C91" s="117"/>
      <c r="D91" s="118" t="s">
        <v>761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3">
        <f>N185</f>
        <v>0</v>
      </c>
      <c r="O91" s="244"/>
      <c r="P91" s="244"/>
      <c r="Q91" s="244"/>
      <c r="R91" s="119"/>
    </row>
    <row r="92" spans="2:47" s="7" customFormat="1" ht="19.899999999999999" customHeight="1">
      <c r="B92" s="116"/>
      <c r="C92" s="117"/>
      <c r="D92" s="118" t="s">
        <v>762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3">
        <f>N189</f>
        <v>0</v>
      </c>
      <c r="O92" s="244"/>
      <c r="P92" s="244"/>
      <c r="Q92" s="244"/>
      <c r="R92" s="119"/>
    </row>
    <row r="93" spans="2:47" s="7" customFormat="1" ht="19.899999999999999" customHeight="1">
      <c r="B93" s="116"/>
      <c r="C93" s="117"/>
      <c r="D93" s="118" t="s">
        <v>763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3">
        <f>N203</f>
        <v>0</v>
      </c>
      <c r="O93" s="244"/>
      <c r="P93" s="244"/>
      <c r="Q93" s="244"/>
      <c r="R93" s="119"/>
    </row>
    <row r="94" spans="2:47" s="7" customFormat="1" ht="19.899999999999999" customHeight="1">
      <c r="B94" s="116"/>
      <c r="C94" s="117"/>
      <c r="D94" s="118" t="s">
        <v>1299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3">
        <f>N244</f>
        <v>0</v>
      </c>
      <c r="O94" s="244"/>
      <c r="P94" s="244"/>
      <c r="Q94" s="244"/>
      <c r="R94" s="119"/>
    </row>
    <row r="95" spans="2:47" s="7" customFormat="1" ht="19.899999999999999" customHeight="1">
      <c r="B95" s="116"/>
      <c r="C95" s="117"/>
      <c r="D95" s="118" t="s">
        <v>764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3">
        <f>N248</f>
        <v>0</v>
      </c>
      <c r="O95" s="244"/>
      <c r="P95" s="244"/>
      <c r="Q95" s="244"/>
      <c r="R95" s="119"/>
    </row>
    <row r="96" spans="2:47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21" s="1" customFormat="1" ht="29.25" customHeight="1">
      <c r="B97" s="34"/>
      <c r="C97" s="111" t="s">
        <v>148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45">
        <v>0</v>
      </c>
      <c r="O97" s="246"/>
      <c r="P97" s="246"/>
      <c r="Q97" s="246"/>
      <c r="R97" s="36"/>
      <c r="T97" s="120"/>
      <c r="U97" s="121" t="s">
        <v>36</v>
      </c>
    </row>
    <row r="98" spans="2:21" s="1" customFormat="1" ht="18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21" s="1" customFormat="1" ht="29.25" customHeight="1">
      <c r="B99" s="34"/>
      <c r="C99" s="102" t="s">
        <v>124</v>
      </c>
      <c r="D99" s="103"/>
      <c r="E99" s="103"/>
      <c r="F99" s="103"/>
      <c r="G99" s="103"/>
      <c r="H99" s="103"/>
      <c r="I99" s="103"/>
      <c r="J99" s="103"/>
      <c r="K99" s="103"/>
      <c r="L99" s="188">
        <f>ROUND(SUM(N88+N97),2)</f>
        <v>0</v>
      </c>
      <c r="M99" s="188"/>
      <c r="N99" s="188"/>
      <c r="O99" s="188"/>
      <c r="P99" s="188"/>
      <c r="Q99" s="188"/>
      <c r="R99" s="36"/>
    </row>
    <row r="100" spans="2:21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4" spans="2:21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</row>
    <row r="105" spans="2:21" s="1" customFormat="1" ht="36.950000000000003" customHeight="1">
      <c r="B105" s="34"/>
      <c r="C105" s="205" t="s">
        <v>149</v>
      </c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36"/>
    </row>
    <row r="106" spans="2:21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1" s="1" customFormat="1" ht="30" customHeight="1">
      <c r="B107" s="34"/>
      <c r="C107" s="31" t="s">
        <v>17</v>
      </c>
      <c r="D107" s="35"/>
      <c r="E107" s="35"/>
      <c r="F107" s="237" t="str">
        <f>F6</f>
        <v>JIžní předpolí Písecké brány Komplet</v>
      </c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35"/>
      <c r="R107" s="36"/>
    </row>
    <row r="108" spans="2:21" s="1" customFormat="1" ht="36.950000000000003" customHeight="1">
      <c r="B108" s="34"/>
      <c r="C108" s="68" t="s">
        <v>132</v>
      </c>
      <c r="D108" s="35"/>
      <c r="E108" s="35"/>
      <c r="F108" s="207" t="str">
        <f>F7</f>
        <v>502 - SO 502 - Vodovodní  přípojka technologické šachty fontány</v>
      </c>
      <c r="G108" s="236"/>
      <c r="H108" s="236"/>
      <c r="I108" s="236"/>
      <c r="J108" s="236"/>
      <c r="K108" s="236"/>
      <c r="L108" s="236"/>
      <c r="M108" s="236"/>
      <c r="N108" s="236"/>
      <c r="O108" s="236"/>
      <c r="P108" s="236"/>
      <c r="Q108" s="35"/>
      <c r="R108" s="36"/>
    </row>
    <row r="109" spans="2:21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21" s="1" customFormat="1" ht="18" customHeight="1">
      <c r="B110" s="34"/>
      <c r="C110" s="31" t="s">
        <v>21</v>
      </c>
      <c r="D110" s="35"/>
      <c r="E110" s="35"/>
      <c r="F110" s="29" t="str">
        <f>F9</f>
        <v xml:space="preserve"> </v>
      </c>
      <c r="G110" s="35"/>
      <c r="H110" s="35"/>
      <c r="I110" s="35"/>
      <c r="J110" s="35"/>
      <c r="K110" s="31" t="s">
        <v>23</v>
      </c>
      <c r="L110" s="35"/>
      <c r="M110" s="239" t="str">
        <f>IF(O9="","",O9)</f>
        <v>1.9.2017</v>
      </c>
      <c r="N110" s="239"/>
      <c r="O110" s="239"/>
      <c r="P110" s="239"/>
      <c r="Q110" s="35"/>
      <c r="R110" s="36"/>
    </row>
    <row r="111" spans="2:21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1" s="1" customFormat="1" ht="15">
      <c r="B112" s="34"/>
      <c r="C112" s="31" t="s">
        <v>25</v>
      </c>
      <c r="D112" s="35"/>
      <c r="E112" s="35"/>
      <c r="F112" s="29" t="str">
        <f>E12</f>
        <v xml:space="preserve"> </v>
      </c>
      <c r="G112" s="35"/>
      <c r="H112" s="35"/>
      <c r="I112" s="35"/>
      <c r="J112" s="35"/>
      <c r="K112" s="31" t="s">
        <v>29</v>
      </c>
      <c r="L112" s="35"/>
      <c r="M112" s="218" t="str">
        <f>E18</f>
        <v xml:space="preserve"> </v>
      </c>
      <c r="N112" s="218"/>
      <c r="O112" s="218"/>
      <c r="P112" s="218"/>
      <c r="Q112" s="218"/>
      <c r="R112" s="36"/>
    </row>
    <row r="113" spans="2:65" s="1" customFormat="1" ht="14.45" customHeight="1">
      <c r="B113" s="34"/>
      <c r="C113" s="31" t="s">
        <v>28</v>
      </c>
      <c r="D113" s="35"/>
      <c r="E113" s="35"/>
      <c r="F113" s="29" t="str">
        <f>IF(E15="","",E15)</f>
        <v xml:space="preserve"> </v>
      </c>
      <c r="G113" s="35"/>
      <c r="H113" s="35"/>
      <c r="I113" s="35"/>
      <c r="J113" s="35"/>
      <c r="K113" s="31" t="s">
        <v>31</v>
      </c>
      <c r="L113" s="35"/>
      <c r="M113" s="218" t="str">
        <f>E21</f>
        <v xml:space="preserve"> </v>
      </c>
      <c r="N113" s="218"/>
      <c r="O113" s="218"/>
      <c r="P113" s="218"/>
      <c r="Q113" s="218"/>
      <c r="R113" s="36"/>
    </row>
    <row r="114" spans="2:65" s="1" customFormat="1" ht="10.3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8" customFormat="1" ht="29.25" customHeight="1">
      <c r="B115" s="122"/>
      <c r="C115" s="123" t="s">
        <v>150</v>
      </c>
      <c r="D115" s="124" t="s">
        <v>151</v>
      </c>
      <c r="E115" s="124" t="s">
        <v>54</v>
      </c>
      <c r="F115" s="240" t="s">
        <v>152</v>
      </c>
      <c r="G115" s="240"/>
      <c r="H115" s="240"/>
      <c r="I115" s="240"/>
      <c r="J115" s="124" t="s">
        <v>153</v>
      </c>
      <c r="K115" s="124" t="s">
        <v>154</v>
      </c>
      <c r="L115" s="240" t="s">
        <v>155</v>
      </c>
      <c r="M115" s="240"/>
      <c r="N115" s="240" t="s">
        <v>138</v>
      </c>
      <c r="O115" s="240"/>
      <c r="P115" s="240"/>
      <c r="Q115" s="241"/>
      <c r="R115" s="125"/>
      <c r="T115" s="75" t="s">
        <v>156</v>
      </c>
      <c r="U115" s="76" t="s">
        <v>36</v>
      </c>
      <c r="V115" s="76" t="s">
        <v>157</v>
      </c>
      <c r="W115" s="76" t="s">
        <v>158</v>
      </c>
      <c r="X115" s="76" t="s">
        <v>159</v>
      </c>
      <c r="Y115" s="76" t="s">
        <v>160</v>
      </c>
      <c r="Z115" s="76" t="s">
        <v>161</v>
      </c>
      <c r="AA115" s="77" t="s">
        <v>162</v>
      </c>
    </row>
    <row r="116" spans="2:65" s="1" customFormat="1" ht="29.25" customHeight="1">
      <c r="B116" s="34"/>
      <c r="C116" s="79" t="s">
        <v>134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226">
        <f>BK116</f>
        <v>0</v>
      </c>
      <c r="O116" s="227"/>
      <c r="P116" s="227"/>
      <c r="Q116" s="227"/>
      <c r="R116" s="36"/>
      <c r="T116" s="78"/>
      <c r="U116" s="50"/>
      <c r="V116" s="50"/>
      <c r="W116" s="126">
        <f>W117</f>
        <v>295.34734200000003</v>
      </c>
      <c r="X116" s="50"/>
      <c r="Y116" s="126">
        <f>Y117</f>
        <v>9.7466746400000002</v>
      </c>
      <c r="Z116" s="50"/>
      <c r="AA116" s="127">
        <f>AA117</f>
        <v>8.9999999999999993E-3</v>
      </c>
      <c r="AT116" s="21" t="s">
        <v>71</v>
      </c>
      <c r="AU116" s="21" t="s">
        <v>140</v>
      </c>
      <c r="BK116" s="128">
        <f>BK117</f>
        <v>0</v>
      </c>
    </row>
    <row r="117" spans="2:65" s="9" customFormat="1" ht="37.35" customHeight="1">
      <c r="B117" s="129"/>
      <c r="C117" s="130"/>
      <c r="D117" s="131" t="s">
        <v>759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228">
        <f>BK117</f>
        <v>0</v>
      </c>
      <c r="O117" s="229"/>
      <c r="P117" s="229"/>
      <c r="Q117" s="229"/>
      <c r="R117" s="132"/>
      <c r="T117" s="133"/>
      <c r="U117" s="130"/>
      <c r="V117" s="130"/>
      <c r="W117" s="134">
        <f>W118+W185+W189+W203+W244+W248</f>
        <v>295.34734200000003</v>
      </c>
      <c r="X117" s="130"/>
      <c r="Y117" s="134">
        <f>Y118+Y185+Y189+Y203+Y244+Y248</f>
        <v>9.7466746400000002</v>
      </c>
      <c r="Z117" s="130"/>
      <c r="AA117" s="135">
        <f>AA118+AA185+AA189+AA203+AA244+AA248</f>
        <v>8.9999999999999993E-3</v>
      </c>
      <c r="AR117" s="136" t="s">
        <v>80</v>
      </c>
      <c r="AT117" s="137" t="s">
        <v>71</v>
      </c>
      <c r="AU117" s="137" t="s">
        <v>72</v>
      </c>
      <c r="AY117" s="136" t="s">
        <v>164</v>
      </c>
      <c r="BK117" s="138">
        <f>BK118+BK185+BK189+BK203+BK244+BK248</f>
        <v>0</v>
      </c>
    </row>
    <row r="118" spans="2:65" s="9" customFormat="1" ht="19.899999999999999" customHeight="1">
      <c r="B118" s="129"/>
      <c r="C118" s="130"/>
      <c r="D118" s="139" t="s">
        <v>760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230">
        <f>BK118</f>
        <v>0</v>
      </c>
      <c r="O118" s="231"/>
      <c r="P118" s="231"/>
      <c r="Q118" s="231"/>
      <c r="R118" s="132"/>
      <c r="T118" s="133"/>
      <c r="U118" s="130"/>
      <c r="V118" s="130"/>
      <c r="W118" s="134">
        <f>SUM(W119:W184)</f>
        <v>220.090171</v>
      </c>
      <c r="X118" s="130"/>
      <c r="Y118" s="134">
        <f>SUM(Y119:Y184)</f>
        <v>0.18912000000000001</v>
      </c>
      <c r="Z118" s="130"/>
      <c r="AA118" s="135">
        <f>SUM(AA119:AA184)</f>
        <v>0</v>
      </c>
      <c r="AR118" s="136" t="s">
        <v>80</v>
      </c>
      <c r="AT118" s="137" t="s">
        <v>71</v>
      </c>
      <c r="AU118" s="137" t="s">
        <v>80</v>
      </c>
      <c r="AY118" s="136" t="s">
        <v>164</v>
      </c>
      <c r="BK118" s="138">
        <f>SUM(BK119:BK184)</f>
        <v>0</v>
      </c>
    </row>
    <row r="119" spans="2:65" s="1" customFormat="1" ht="25.5" customHeight="1">
      <c r="B119" s="140"/>
      <c r="C119" s="141" t="s">
        <v>80</v>
      </c>
      <c r="D119" s="141" t="s">
        <v>165</v>
      </c>
      <c r="E119" s="142" t="s">
        <v>765</v>
      </c>
      <c r="F119" s="224" t="s">
        <v>766</v>
      </c>
      <c r="G119" s="224"/>
      <c r="H119" s="224"/>
      <c r="I119" s="224"/>
      <c r="J119" s="143" t="s">
        <v>767</v>
      </c>
      <c r="K119" s="144">
        <v>72</v>
      </c>
      <c r="L119" s="225">
        <v>0</v>
      </c>
      <c r="M119" s="225"/>
      <c r="N119" s="225">
        <f>ROUND(L119*K119,2)</f>
        <v>0</v>
      </c>
      <c r="O119" s="225"/>
      <c r="P119" s="225"/>
      <c r="Q119" s="225"/>
      <c r="R119" s="145"/>
      <c r="T119" s="146" t="s">
        <v>5</v>
      </c>
      <c r="U119" s="43" t="s">
        <v>37</v>
      </c>
      <c r="V119" s="147">
        <v>0.2</v>
      </c>
      <c r="W119" s="147">
        <f>V119*K119</f>
        <v>14.4</v>
      </c>
      <c r="X119" s="147">
        <v>0</v>
      </c>
      <c r="Y119" s="147">
        <f>X119*K119</f>
        <v>0</v>
      </c>
      <c r="Z119" s="147">
        <v>0</v>
      </c>
      <c r="AA119" s="148">
        <f>Z119*K119</f>
        <v>0</v>
      </c>
      <c r="AR119" s="21" t="s">
        <v>163</v>
      </c>
      <c r="AT119" s="21" t="s">
        <v>165</v>
      </c>
      <c r="AU119" s="21" t="s">
        <v>130</v>
      </c>
      <c r="AY119" s="21" t="s">
        <v>164</v>
      </c>
      <c r="BE119" s="149">
        <f>IF(U119="základní",N119,0)</f>
        <v>0</v>
      </c>
      <c r="BF119" s="149">
        <f>IF(U119="snížená",N119,0)</f>
        <v>0</v>
      </c>
      <c r="BG119" s="149">
        <f>IF(U119="zákl. přenesená",N119,0)</f>
        <v>0</v>
      </c>
      <c r="BH119" s="149">
        <f>IF(U119="sníž. přenesená",N119,0)</f>
        <v>0</v>
      </c>
      <c r="BI119" s="149">
        <f>IF(U119="nulová",N119,0)</f>
        <v>0</v>
      </c>
      <c r="BJ119" s="21" t="s">
        <v>80</v>
      </c>
      <c r="BK119" s="149">
        <f>ROUND(L119*K119,2)</f>
        <v>0</v>
      </c>
      <c r="BL119" s="21" t="s">
        <v>163</v>
      </c>
      <c r="BM119" s="21" t="s">
        <v>1687</v>
      </c>
    </row>
    <row r="120" spans="2:65" s="10" customFormat="1" ht="16.5" customHeight="1">
      <c r="B120" s="154"/>
      <c r="C120" s="155"/>
      <c r="D120" s="155"/>
      <c r="E120" s="156" t="s">
        <v>5</v>
      </c>
      <c r="F120" s="257" t="s">
        <v>769</v>
      </c>
      <c r="G120" s="258"/>
      <c r="H120" s="258"/>
      <c r="I120" s="258"/>
      <c r="J120" s="155"/>
      <c r="K120" s="157">
        <v>72</v>
      </c>
      <c r="L120" s="155"/>
      <c r="M120" s="155"/>
      <c r="N120" s="155"/>
      <c r="O120" s="155"/>
      <c r="P120" s="155"/>
      <c r="Q120" s="155"/>
      <c r="R120" s="158"/>
      <c r="T120" s="159"/>
      <c r="U120" s="155"/>
      <c r="V120" s="155"/>
      <c r="W120" s="155"/>
      <c r="X120" s="155"/>
      <c r="Y120" s="155"/>
      <c r="Z120" s="155"/>
      <c r="AA120" s="160"/>
      <c r="AT120" s="161" t="s">
        <v>371</v>
      </c>
      <c r="AU120" s="161" t="s">
        <v>130</v>
      </c>
      <c r="AV120" s="10" t="s">
        <v>130</v>
      </c>
      <c r="AW120" s="10" t="s">
        <v>30</v>
      </c>
      <c r="AX120" s="10" t="s">
        <v>72</v>
      </c>
      <c r="AY120" s="161" t="s">
        <v>164</v>
      </c>
    </row>
    <row r="121" spans="2:65" s="11" customFormat="1" ht="16.5" customHeight="1">
      <c r="B121" s="162"/>
      <c r="C121" s="163"/>
      <c r="D121" s="163"/>
      <c r="E121" s="164" t="s">
        <v>5</v>
      </c>
      <c r="F121" s="255" t="s">
        <v>375</v>
      </c>
      <c r="G121" s="256"/>
      <c r="H121" s="256"/>
      <c r="I121" s="256"/>
      <c r="J121" s="163"/>
      <c r="K121" s="165">
        <v>72</v>
      </c>
      <c r="L121" s="163"/>
      <c r="M121" s="163"/>
      <c r="N121" s="163"/>
      <c r="O121" s="163"/>
      <c r="P121" s="163"/>
      <c r="Q121" s="163"/>
      <c r="R121" s="166"/>
      <c r="T121" s="167"/>
      <c r="U121" s="163"/>
      <c r="V121" s="163"/>
      <c r="W121" s="163"/>
      <c r="X121" s="163"/>
      <c r="Y121" s="163"/>
      <c r="Z121" s="163"/>
      <c r="AA121" s="168"/>
      <c r="AT121" s="169" t="s">
        <v>371</v>
      </c>
      <c r="AU121" s="169" t="s">
        <v>130</v>
      </c>
      <c r="AV121" s="11" t="s">
        <v>163</v>
      </c>
      <c r="AW121" s="11" t="s">
        <v>30</v>
      </c>
      <c r="AX121" s="11" t="s">
        <v>80</v>
      </c>
      <c r="AY121" s="169" t="s">
        <v>164</v>
      </c>
    </row>
    <row r="122" spans="2:65" s="1" customFormat="1" ht="25.5" customHeight="1">
      <c r="B122" s="140"/>
      <c r="C122" s="141" t="s">
        <v>130</v>
      </c>
      <c r="D122" s="141" t="s">
        <v>165</v>
      </c>
      <c r="E122" s="142" t="s">
        <v>770</v>
      </c>
      <c r="F122" s="224" t="s">
        <v>771</v>
      </c>
      <c r="G122" s="224"/>
      <c r="H122" s="224"/>
      <c r="I122" s="224"/>
      <c r="J122" s="143" t="s">
        <v>772</v>
      </c>
      <c r="K122" s="144">
        <v>3</v>
      </c>
      <c r="L122" s="225">
        <v>0</v>
      </c>
      <c r="M122" s="225"/>
      <c r="N122" s="225">
        <f>ROUND(L122*K122,2)</f>
        <v>0</v>
      </c>
      <c r="O122" s="225"/>
      <c r="P122" s="225"/>
      <c r="Q122" s="225"/>
      <c r="R122" s="145"/>
      <c r="T122" s="146" t="s">
        <v>5</v>
      </c>
      <c r="U122" s="43" t="s">
        <v>37</v>
      </c>
      <c r="V122" s="147">
        <v>0</v>
      </c>
      <c r="W122" s="147">
        <f>V122*K122</f>
        <v>0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1" t="s">
        <v>163</v>
      </c>
      <c r="AT122" s="21" t="s">
        <v>165</v>
      </c>
      <c r="AU122" s="21" t="s">
        <v>130</v>
      </c>
      <c r="AY122" s="21" t="s">
        <v>164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1" t="s">
        <v>80</v>
      </c>
      <c r="BK122" s="149">
        <f>ROUND(L122*K122,2)</f>
        <v>0</v>
      </c>
      <c r="BL122" s="21" t="s">
        <v>163</v>
      </c>
      <c r="BM122" s="21" t="s">
        <v>1688</v>
      </c>
    </row>
    <row r="123" spans="2:65" s="1" customFormat="1" ht="25.5" customHeight="1">
      <c r="B123" s="140"/>
      <c r="C123" s="141" t="s">
        <v>365</v>
      </c>
      <c r="D123" s="141" t="s">
        <v>165</v>
      </c>
      <c r="E123" s="142" t="s">
        <v>774</v>
      </c>
      <c r="F123" s="224" t="s">
        <v>775</v>
      </c>
      <c r="G123" s="224"/>
      <c r="H123" s="224"/>
      <c r="I123" s="224"/>
      <c r="J123" s="143" t="s">
        <v>409</v>
      </c>
      <c r="K123" s="144">
        <v>1.2</v>
      </c>
      <c r="L123" s="225">
        <v>0</v>
      </c>
      <c r="M123" s="225"/>
      <c r="N123" s="225">
        <f>ROUND(L123*K123,2)</f>
        <v>0</v>
      </c>
      <c r="O123" s="225"/>
      <c r="P123" s="225"/>
      <c r="Q123" s="225"/>
      <c r="R123" s="145"/>
      <c r="T123" s="146" t="s">
        <v>5</v>
      </c>
      <c r="U123" s="43" t="s">
        <v>37</v>
      </c>
      <c r="V123" s="147">
        <v>0.70299999999999996</v>
      </c>
      <c r="W123" s="147">
        <f>V123*K123</f>
        <v>0.84359999999999991</v>
      </c>
      <c r="X123" s="147">
        <v>8.6800000000000002E-3</v>
      </c>
      <c r="Y123" s="147">
        <f>X123*K123</f>
        <v>1.0416E-2</v>
      </c>
      <c r="Z123" s="147">
        <v>0</v>
      </c>
      <c r="AA123" s="148">
        <f>Z123*K123</f>
        <v>0</v>
      </c>
      <c r="AR123" s="21" t="s">
        <v>163</v>
      </c>
      <c r="AT123" s="21" t="s">
        <v>165</v>
      </c>
      <c r="AU123" s="21" t="s">
        <v>130</v>
      </c>
      <c r="AY123" s="21" t="s">
        <v>164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1" t="s">
        <v>80</v>
      </c>
      <c r="BK123" s="149">
        <f>ROUND(L123*K123,2)</f>
        <v>0</v>
      </c>
      <c r="BL123" s="21" t="s">
        <v>163</v>
      </c>
      <c r="BM123" s="21" t="s">
        <v>1689</v>
      </c>
    </row>
    <row r="124" spans="2:65" s="10" customFormat="1" ht="16.5" customHeight="1">
      <c r="B124" s="154"/>
      <c r="C124" s="155"/>
      <c r="D124" s="155"/>
      <c r="E124" s="156" t="s">
        <v>5</v>
      </c>
      <c r="F124" s="257" t="s">
        <v>1690</v>
      </c>
      <c r="G124" s="258"/>
      <c r="H124" s="258"/>
      <c r="I124" s="258"/>
      <c r="J124" s="155"/>
      <c r="K124" s="157">
        <v>1.2</v>
      </c>
      <c r="L124" s="155"/>
      <c r="M124" s="155"/>
      <c r="N124" s="155"/>
      <c r="O124" s="155"/>
      <c r="P124" s="155"/>
      <c r="Q124" s="155"/>
      <c r="R124" s="158"/>
      <c r="T124" s="159"/>
      <c r="U124" s="155"/>
      <c r="V124" s="155"/>
      <c r="W124" s="155"/>
      <c r="X124" s="155"/>
      <c r="Y124" s="155"/>
      <c r="Z124" s="155"/>
      <c r="AA124" s="160"/>
      <c r="AT124" s="161" t="s">
        <v>371</v>
      </c>
      <c r="AU124" s="161" t="s">
        <v>130</v>
      </c>
      <c r="AV124" s="10" t="s">
        <v>130</v>
      </c>
      <c r="AW124" s="10" t="s">
        <v>30</v>
      </c>
      <c r="AX124" s="10" t="s">
        <v>72</v>
      </c>
      <c r="AY124" s="161" t="s">
        <v>164</v>
      </c>
    </row>
    <row r="125" spans="2:65" s="11" customFormat="1" ht="16.5" customHeight="1">
      <c r="B125" s="162"/>
      <c r="C125" s="163"/>
      <c r="D125" s="163"/>
      <c r="E125" s="164" t="s">
        <v>5</v>
      </c>
      <c r="F125" s="255" t="s">
        <v>375</v>
      </c>
      <c r="G125" s="256"/>
      <c r="H125" s="256"/>
      <c r="I125" s="256"/>
      <c r="J125" s="163"/>
      <c r="K125" s="165">
        <v>1.2</v>
      </c>
      <c r="L125" s="163"/>
      <c r="M125" s="163"/>
      <c r="N125" s="163"/>
      <c r="O125" s="163"/>
      <c r="P125" s="163"/>
      <c r="Q125" s="163"/>
      <c r="R125" s="166"/>
      <c r="T125" s="167"/>
      <c r="U125" s="163"/>
      <c r="V125" s="163"/>
      <c r="W125" s="163"/>
      <c r="X125" s="163"/>
      <c r="Y125" s="163"/>
      <c r="Z125" s="163"/>
      <c r="AA125" s="168"/>
      <c r="AT125" s="169" t="s">
        <v>371</v>
      </c>
      <c r="AU125" s="169" t="s">
        <v>130</v>
      </c>
      <c r="AV125" s="11" t="s">
        <v>163</v>
      </c>
      <c r="AW125" s="11" t="s">
        <v>30</v>
      </c>
      <c r="AX125" s="11" t="s">
        <v>80</v>
      </c>
      <c r="AY125" s="169" t="s">
        <v>164</v>
      </c>
    </row>
    <row r="126" spans="2:65" s="1" customFormat="1" ht="25.5" customHeight="1">
      <c r="B126" s="140"/>
      <c r="C126" s="141" t="s">
        <v>163</v>
      </c>
      <c r="D126" s="141" t="s">
        <v>165</v>
      </c>
      <c r="E126" s="142" t="s">
        <v>781</v>
      </c>
      <c r="F126" s="224" t="s">
        <v>782</v>
      </c>
      <c r="G126" s="224"/>
      <c r="H126" s="224"/>
      <c r="I126" s="224"/>
      <c r="J126" s="143" t="s">
        <v>409</v>
      </c>
      <c r="K126" s="144">
        <v>3.6</v>
      </c>
      <c r="L126" s="225">
        <v>0</v>
      </c>
      <c r="M126" s="225"/>
      <c r="N126" s="225">
        <f>ROUND(L126*K126,2)</f>
        <v>0</v>
      </c>
      <c r="O126" s="225"/>
      <c r="P126" s="225"/>
      <c r="Q126" s="225"/>
      <c r="R126" s="145"/>
      <c r="T126" s="146" t="s">
        <v>5</v>
      </c>
      <c r="U126" s="43" t="s">
        <v>37</v>
      </c>
      <c r="V126" s="147">
        <v>0.54700000000000004</v>
      </c>
      <c r="W126" s="147">
        <f>V126*K126</f>
        <v>1.9692000000000003</v>
      </c>
      <c r="X126" s="147">
        <v>3.6900000000000002E-2</v>
      </c>
      <c r="Y126" s="147">
        <f>X126*K126</f>
        <v>0.13284000000000001</v>
      </c>
      <c r="Z126" s="147">
        <v>0</v>
      </c>
      <c r="AA126" s="148">
        <f>Z126*K126</f>
        <v>0</v>
      </c>
      <c r="AR126" s="21" t="s">
        <v>163</v>
      </c>
      <c r="AT126" s="21" t="s">
        <v>165</v>
      </c>
      <c r="AU126" s="21" t="s">
        <v>130</v>
      </c>
      <c r="AY126" s="21" t="s">
        <v>164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1" t="s">
        <v>80</v>
      </c>
      <c r="BK126" s="149">
        <f>ROUND(L126*K126,2)</f>
        <v>0</v>
      </c>
      <c r="BL126" s="21" t="s">
        <v>163</v>
      </c>
      <c r="BM126" s="21" t="s">
        <v>1691</v>
      </c>
    </row>
    <row r="127" spans="2:65" s="10" customFormat="1" ht="16.5" customHeight="1">
      <c r="B127" s="154"/>
      <c r="C127" s="155"/>
      <c r="D127" s="155"/>
      <c r="E127" s="156" t="s">
        <v>5</v>
      </c>
      <c r="F127" s="257" t="s">
        <v>1692</v>
      </c>
      <c r="G127" s="258"/>
      <c r="H127" s="258"/>
      <c r="I127" s="258"/>
      <c r="J127" s="155"/>
      <c r="K127" s="157">
        <v>3.6</v>
      </c>
      <c r="L127" s="155"/>
      <c r="M127" s="155"/>
      <c r="N127" s="155"/>
      <c r="O127" s="155"/>
      <c r="P127" s="155"/>
      <c r="Q127" s="155"/>
      <c r="R127" s="158"/>
      <c r="T127" s="159"/>
      <c r="U127" s="155"/>
      <c r="V127" s="155"/>
      <c r="W127" s="155"/>
      <c r="X127" s="155"/>
      <c r="Y127" s="155"/>
      <c r="Z127" s="155"/>
      <c r="AA127" s="160"/>
      <c r="AT127" s="161" t="s">
        <v>371</v>
      </c>
      <c r="AU127" s="161" t="s">
        <v>130</v>
      </c>
      <c r="AV127" s="10" t="s">
        <v>130</v>
      </c>
      <c r="AW127" s="10" t="s">
        <v>30</v>
      </c>
      <c r="AX127" s="10" t="s">
        <v>72</v>
      </c>
      <c r="AY127" s="161" t="s">
        <v>164</v>
      </c>
    </row>
    <row r="128" spans="2:65" s="11" customFormat="1" ht="16.5" customHeight="1">
      <c r="B128" s="162"/>
      <c r="C128" s="163"/>
      <c r="D128" s="163"/>
      <c r="E128" s="164" t="s">
        <v>5</v>
      </c>
      <c r="F128" s="255" t="s">
        <v>375</v>
      </c>
      <c r="G128" s="256"/>
      <c r="H128" s="256"/>
      <c r="I128" s="256"/>
      <c r="J128" s="163"/>
      <c r="K128" s="165">
        <v>3.6</v>
      </c>
      <c r="L128" s="163"/>
      <c r="M128" s="163"/>
      <c r="N128" s="163"/>
      <c r="O128" s="163"/>
      <c r="P128" s="163"/>
      <c r="Q128" s="163"/>
      <c r="R128" s="166"/>
      <c r="T128" s="167"/>
      <c r="U128" s="163"/>
      <c r="V128" s="163"/>
      <c r="W128" s="163"/>
      <c r="X128" s="163"/>
      <c r="Y128" s="163"/>
      <c r="Z128" s="163"/>
      <c r="AA128" s="168"/>
      <c r="AT128" s="169" t="s">
        <v>371</v>
      </c>
      <c r="AU128" s="169" t="s">
        <v>130</v>
      </c>
      <c r="AV128" s="11" t="s">
        <v>163</v>
      </c>
      <c r="AW128" s="11" t="s">
        <v>30</v>
      </c>
      <c r="AX128" s="11" t="s">
        <v>80</v>
      </c>
      <c r="AY128" s="169" t="s">
        <v>164</v>
      </c>
    </row>
    <row r="129" spans="2:65" s="1" customFormat="1" ht="25.5" customHeight="1">
      <c r="B129" s="140"/>
      <c r="C129" s="141" t="s">
        <v>181</v>
      </c>
      <c r="D129" s="141" t="s">
        <v>165</v>
      </c>
      <c r="E129" s="142" t="s">
        <v>784</v>
      </c>
      <c r="F129" s="224" t="s">
        <v>785</v>
      </c>
      <c r="G129" s="224"/>
      <c r="H129" s="224"/>
      <c r="I129" s="224"/>
      <c r="J129" s="143" t="s">
        <v>417</v>
      </c>
      <c r="K129" s="144">
        <v>10.536</v>
      </c>
      <c r="L129" s="225">
        <v>0</v>
      </c>
      <c r="M129" s="225"/>
      <c r="N129" s="225">
        <f>ROUND(L129*K129,2)</f>
        <v>0</v>
      </c>
      <c r="O129" s="225"/>
      <c r="P129" s="225"/>
      <c r="Q129" s="225"/>
      <c r="R129" s="145"/>
      <c r="T129" s="146" t="s">
        <v>5</v>
      </c>
      <c r="U129" s="43" t="s">
        <v>37</v>
      </c>
      <c r="V129" s="147">
        <v>1.7629999999999999</v>
      </c>
      <c r="W129" s="147">
        <f>V129*K129</f>
        <v>18.574967999999998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1" t="s">
        <v>163</v>
      </c>
      <c r="AT129" s="21" t="s">
        <v>165</v>
      </c>
      <c r="AU129" s="21" t="s">
        <v>130</v>
      </c>
      <c r="AY129" s="21" t="s">
        <v>164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1" t="s">
        <v>80</v>
      </c>
      <c r="BK129" s="149">
        <f>ROUND(L129*K129,2)</f>
        <v>0</v>
      </c>
      <c r="BL129" s="21" t="s">
        <v>163</v>
      </c>
      <c r="BM129" s="21" t="s">
        <v>1693</v>
      </c>
    </row>
    <row r="130" spans="2:65" s="10" customFormat="1" ht="16.5" customHeight="1">
      <c r="B130" s="154"/>
      <c r="C130" s="155"/>
      <c r="D130" s="155"/>
      <c r="E130" s="156" t="s">
        <v>5</v>
      </c>
      <c r="F130" s="257" t="s">
        <v>1694</v>
      </c>
      <c r="G130" s="258"/>
      <c r="H130" s="258"/>
      <c r="I130" s="258"/>
      <c r="J130" s="155"/>
      <c r="K130" s="157">
        <v>10.536</v>
      </c>
      <c r="L130" s="155"/>
      <c r="M130" s="155"/>
      <c r="N130" s="155"/>
      <c r="O130" s="155"/>
      <c r="P130" s="155"/>
      <c r="Q130" s="155"/>
      <c r="R130" s="158"/>
      <c r="T130" s="159"/>
      <c r="U130" s="155"/>
      <c r="V130" s="155"/>
      <c r="W130" s="155"/>
      <c r="X130" s="155"/>
      <c r="Y130" s="155"/>
      <c r="Z130" s="155"/>
      <c r="AA130" s="160"/>
      <c r="AT130" s="161" t="s">
        <v>371</v>
      </c>
      <c r="AU130" s="161" t="s">
        <v>130</v>
      </c>
      <c r="AV130" s="10" t="s">
        <v>130</v>
      </c>
      <c r="AW130" s="10" t="s">
        <v>30</v>
      </c>
      <c r="AX130" s="10" t="s">
        <v>72</v>
      </c>
      <c r="AY130" s="161" t="s">
        <v>164</v>
      </c>
    </row>
    <row r="131" spans="2:65" s="11" customFormat="1" ht="16.5" customHeight="1">
      <c r="B131" s="162"/>
      <c r="C131" s="163"/>
      <c r="D131" s="163"/>
      <c r="E131" s="164" t="s">
        <v>5</v>
      </c>
      <c r="F131" s="255" t="s">
        <v>375</v>
      </c>
      <c r="G131" s="256"/>
      <c r="H131" s="256"/>
      <c r="I131" s="256"/>
      <c r="J131" s="163"/>
      <c r="K131" s="165">
        <v>10.536</v>
      </c>
      <c r="L131" s="163"/>
      <c r="M131" s="163"/>
      <c r="N131" s="163"/>
      <c r="O131" s="163"/>
      <c r="P131" s="163"/>
      <c r="Q131" s="163"/>
      <c r="R131" s="166"/>
      <c r="T131" s="167"/>
      <c r="U131" s="163"/>
      <c r="V131" s="163"/>
      <c r="W131" s="163"/>
      <c r="X131" s="163"/>
      <c r="Y131" s="163"/>
      <c r="Z131" s="163"/>
      <c r="AA131" s="168"/>
      <c r="AT131" s="169" t="s">
        <v>371</v>
      </c>
      <c r="AU131" s="169" t="s">
        <v>130</v>
      </c>
      <c r="AV131" s="11" t="s">
        <v>163</v>
      </c>
      <c r="AW131" s="11" t="s">
        <v>30</v>
      </c>
      <c r="AX131" s="11" t="s">
        <v>80</v>
      </c>
      <c r="AY131" s="169" t="s">
        <v>164</v>
      </c>
    </row>
    <row r="132" spans="2:65" s="1" customFormat="1" ht="25.5" customHeight="1">
      <c r="B132" s="140"/>
      <c r="C132" s="141" t="s">
        <v>721</v>
      </c>
      <c r="D132" s="141" t="s">
        <v>165</v>
      </c>
      <c r="E132" s="142" t="s">
        <v>1154</v>
      </c>
      <c r="F132" s="224" t="s">
        <v>1155</v>
      </c>
      <c r="G132" s="224"/>
      <c r="H132" s="224"/>
      <c r="I132" s="224"/>
      <c r="J132" s="143" t="s">
        <v>417</v>
      </c>
      <c r="K132" s="144">
        <v>40.950000000000003</v>
      </c>
      <c r="L132" s="225">
        <v>0</v>
      </c>
      <c r="M132" s="225"/>
      <c r="N132" s="225">
        <f>ROUND(L132*K132,2)</f>
        <v>0</v>
      </c>
      <c r="O132" s="225"/>
      <c r="P132" s="225"/>
      <c r="Q132" s="225"/>
      <c r="R132" s="145"/>
      <c r="T132" s="146" t="s">
        <v>5</v>
      </c>
      <c r="U132" s="43" t="s">
        <v>37</v>
      </c>
      <c r="V132" s="147">
        <v>0.871</v>
      </c>
      <c r="W132" s="147">
        <f>V132*K132</f>
        <v>35.667450000000002</v>
      </c>
      <c r="X132" s="147">
        <v>0</v>
      </c>
      <c r="Y132" s="147">
        <f>X132*K132</f>
        <v>0</v>
      </c>
      <c r="Z132" s="147">
        <v>0</v>
      </c>
      <c r="AA132" s="148">
        <f>Z132*K132</f>
        <v>0</v>
      </c>
      <c r="AR132" s="21" t="s">
        <v>163</v>
      </c>
      <c r="AT132" s="21" t="s">
        <v>165</v>
      </c>
      <c r="AU132" s="21" t="s">
        <v>130</v>
      </c>
      <c r="AY132" s="21" t="s">
        <v>164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1" t="s">
        <v>80</v>
      </c>
      <c r="BK132" s="149">
        <f>ROUND(L132*K132,2)</f>
        <v>0</v>
      </c>
      <c r="BL132" s="21" t="s">
        <v>163</v>
      </c>
      <c r="BM132" s="21" t="s">
        <v>1695</v>
      </c>
    </row>
    <row r="133" spans="2:65" s="10" customFormat="1" ht="16.5" customHeight="1">
      <c r="B133" s="154"/>
      <c r="C133" s="155"/>
      <c r="D133" s="155"/>
      <c r="E133" s="156" t="s">
        <v>5</v>
      </c>
      <c r="F133" s="257" t="s">
        <v>1696</v>
      </c>
      <c r="G133" s="258"/>
      <c r="H133" s="258"/>
      <c r="I133" s="258"/>
      <c r="J133" s="155"/>
      <c r="K133" s="157">
        <v>40.950000000000003</v>
      </c>
      <c r="L133" s="155"/>
      <c r="M133" s="155"/>
      <c r="N133" s="155"/>
      <c r="O133" s="155"/>
      <c r="P133" s="155"/>
      <c r="Q133" s="155"/>
      <c r="R133" s="158"/>
      <c r="T133" s="159"/>
      <c r="U133" s="155"/>
      <c r="V133" s="155"/>
      <c r="W133" s="155"/>
      <c r="X133" s="155"/>
      <c r="Y133" s="155"/>
      <c r="Z133" s="155"/>
      <c r="AA133" s="160"/>
      <c r="AT133" s="161" t="s">
        <v>371</v>
      </c>
      <c r="AU133" s="161" t="s">
        <v>130</v>
      </c>
      <c r="AV133" s="10" t="s">
        <v>130</v>
      </c>
      <c r="AW133" s="10" t="s">
        <v>30</v>
      </c>
      <c r="AX133" s="10" t="s">
        <v>72</v>
      </c>
      <c r="AY133" s="161" t="s">
        <v>164</v>
      </c>
    </row>
    <row r="134" spans="2:65" s="11" customFormat="1" ht="16.5" customHeight="1">
      <c r="B134" s="162"/>
      <c r="C134" s="163"/>
      <c r="D134" s="163"/>
      <c r="E134" s="164" t="s">
        <v>5</v>
      </c>
      <c r="F134" s="255" t="s">
        <v>375</v>
      </c>
      <c r="G134" s="256"/>
      <c r="H134" s="256"/>
      <c r="I134" s="256"/>
      <c r="J134" s="163"/>
      <c r="K134" s="165">
        <v>40.950000000000003</v>
      </c>
      <c r="L134" s="163"/>
      <c r="M134" s="163"/>
      <c r="N134" s="163"/>
      <c r="O134" s="163"/>
      <c r="P134" s="163"/>
      <c r="Q134" s="163"/>
      <c r="R134" s="166"/>
      <c r="T134" s="167"/>
      <c r="U134" s="163"/>
      <c r="V134" s="163"/>
      <c r="W134" s="163"/>
      <c r="X134" s="163"/>
      <c r="Y134" s="163"/>
      <c r="Z134" s="163"/>
      <c r="AA134" s="168"/>
      <c r="AT134" s="169" t="s">
        <v>371</v>
      </c>
      <c r="AU134" s="169" t="s">
        <v>130</v>
      </c>
      <c r="AV134" s="11" t="s">
        <v>163</v>
      </c>
      <c r="AW134" s="11" t="s">
        <v>30</v>
      </c>
      <c r="AX134" s="11" t="s">
        <v>80</v>
      </c>
      <c r="AY134" s="169" t="s">
        <v>164</v>
      </c>
    </row>
    <row r="135" spans="2:65" s="1" customFormat="1" ht="25.5" customHeight="1">
      <c r="B135" s="140"/>
      <c r="C135" s="141" t="s">
        <v>177</v>
      </c>
      <c r="D135" s="141" t="s">
        <v>165</v>
      </c>
      <c r="E135" s="142" t="s">
        <v>1158</v>
      </c>
      <c r="F135" s="224" t="s">
        <v>1159</v>
      </c>
      <c r="G135" s="224"/>
      <c r="H135" s="224"/>
      <c r="I135" s="224"/>
      <c r="J135" s="143" t="s">
        <v>417</v>
      </c>
      <c r="K135" s="144">
        <v>12.288</v>
      </c>
      <c r="L135" s="225">
        <v>0</v>
      </c>
      <c r="M135" s="225"/>
      <c r="N135" s="225">
        <f>ROUND(L135*K135,2)</f>
        <v>0</v>
      </c>
      <c r="O135" s="225"/>
      <c r="P135" s="225"/>
      <c r="Q135" s="225"/>
      <c r="R135" s="145"/>
      <c r="T135" s="146" t="s">
        <v>5</v>
      </c>
      <c r="U135" s="43" t="s">
        <v>37</v>
      </c>
      <c r="V135" s="147">
        <v>0.04</v>
      </c>
      <c r="W135" s="147">
        <f>V135*K135</f>
        <v>0.49152000000000001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21" t="s">
        <v>163</v>
      </c>
      <c r="AT135" s="21" t="s">
        <v>165</v>
      </c>
      <c r="AU135" s="21" t="s">
        <v>130</v>
      </c>
      <c r="AY135" s="21" t="s">
        <v>164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1" t="s">
        <v>80</v>
      </c>
      <c r="BK135" s="149">
        <f>ROUND(L135*K135,2)</f>
        <v>0</v>
      </c>
      <c r="BL135" s="21" t="s">
        <v>163</v>
      </c>
      <c r="BM135" s="21" t="s">
        <v>1697</v>
      </c>
    </row>
    <row r="136" spans="2:65" s="10" customFormat="1" ht="16.5" customHeight="1">
      <c r="B136" s="154"/>
      <c r="C136" s="155"/>
      <c r="D136" s="155"/>
      <c r="E136" s="156" t="s">
        <v>5</v>
      </c>
      <c r="F136" s="257" t="s">
        <v>1698</v>
      </c>
      <c r="G136" s="258"/>
      <c r="H136" s="258"/>
      <c r="I136" s="258"/>
      <c r="J136" s="155"/>
      <c r="K136" s="157">
        <v>12.288</v>
      </c>
      <c r="L136" s="155"/>
      <c r="M136" s="155"/>
      <c r="N136" s="155"/>
      <c r="O136" s="155"/>
      <c r="P136" s="155"/>
      <c r="Q136" s="155"/>
      <c r="R136" s="158"/>
      <c r="T136" s="159"/>
      <c r="U136" s="155"/>
      <c r="V136" s="155"/>
      <c r="W136" s="155"/>
      <c r="X136" s="155"/>
      <c r="Y136" s="155"/>
      <c r="Z136" s="155"/>
      <c r="AA136" s="160"/>
      <c r="AT136" s="161" t="s">
        <v>371</v>
      </c>
      <c r="AU136" s="161" t="s">
        <v>130</v>
      </c>
      <c r="AV136" s="10" t="s">
        <v>130</v>
      </c>
      <c r="AW136" s="10" t="s">
        <v>30</v>
      </c>
      <c r="AX136" s="10" t="s">
        <v>72</v>
      </c>
      <c r="AY136" s="161" t="s">
        <v>164</v>
      </c>
    </row>
    <row r="137" spans="2:65" s="11" customFormat="1" ht="16.5" customHeight="1">
      <c r="B137" s="162"/>
      <c r="C137" s="163"/>
      <c r="D137" s="163"/>
      <c r="E137" s="164" t="s">
        <v>5</v>
      </c>
      <c r="F137" s="255" t="s">
        <v>375</v>
      </c>
      <c r="G137" s="256"/>
      <c r="H137" s="256"/>
      <c r="I137" s="256"/>
      <c r="J137" s="163"/>
      <c r="K137" s="165">
        <v>12.288</v>
      </c>
      <c r="L137" s="163"/>
      <c r="M137" s="163"/>
      <c r="N137" s="163"/>
      <c r="O137" s="163"/>
      <c r="P137" s="163"/>
      <c r="Q137" s="163"/>
      <c r="R137" s="166"/>
      <c r="T137" s="167"/>
      <c r="U137" s="163"/>
      <c r="V137" s="163"/>
      <c r="W137" s="163"/>
      <c r="X137" s="163"/>
      <c r="Y137" s="163"/>
      <c r="Z137" s="163"/>
      <c r="AA137" s="168"/>
      <c r="AT137" s="169" t="s">
        <v>371</v>
      </c>
      <c r="AU137" s="169" t="s">
        <v>130</v>
      </c>
      <c r="AV137" s="11" t="s">
        <v>163</v>
      </c>
      <c r="AW137" s="11" t="s">
        <v>30</v>
      </c>
      <c r="AX137" s="11" t="s">
        <v>80</v>
      </c>
      <c r="AY137" s="169" t="s">
        <v>164</v>
      </c>
    </row>
    <row r="138" spans="2:65" s="1" customFormat="1" ht="25.5" customHeight="1">
      <c r="B138" s="140"/>
      <c r="C138" s="141" t="s">
        <v>340</v>
      </c>
      <c r="D138" s="141" t="s">
        <v>165</v>
      </c>
      <c r="E138" s="142" t="s">
        <v>788</v>
      </c>
      <c r="F138" s="224" t="s">
        <v>789</v>
      </c>
      <c r="G138" s="224"/>
      <c r="H138" s="224"/>
      <c r="I138" s="224"/>
      <c r="J138" s="143" t="s">
        <v>417</v>
      </c>
      <c r="K138" s="144">
        <v>32.76</v>
      </c>
      <c r="L138" s="225">
        <v>0</v>
      </c>
      <c r="M138" s="225"/>
      <c r="N138" s="225">
        <f>ROUND(L138*K138,2)</f>
        <v>0</v>
      </c>
      <c r="O138" s="225"/>
      <c r="P138" s="225"/>
      <c r="Q138" s="225"/>
      <c r="R138" s="145"/>
      <c r="T138" s="146" t="s">
        <v>5</v>
      </c>
      <c r="U138" s="43" t="s">
        <v>37</v>
      </c>
      <c r="V138" s="147">
        <v>0.82499999999999996</v>
      </c>
      <c r="W138" s="147">
        <f>V138*K138</f>
        <v>27.026999999999997</v>
      </c>
      <c r="X138" s="147">
        <v>0</v>
      </c>
      <c r="Y138" s="147">
        <f>X138*K138</f>
        <v>0</v>
      </c>
      <c r="Z138" s="147">
        <v>0</v>
      </c>
      <c r="AA138" s="148">
        <f>Z138*K138</f>
        <v>0</v>
      </c>
      <c r="AR138" s="21" t="s">
        <v>163</v>
      </c>
      <c r="AT138" s="21" t="s">
        <v>165</v>
      </c>
      <c r="AU138" s="21" t="s">
        <v>130</v>
      </c>
      <c r="AY138" s="21" t="s">
        <v>164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1" t="s">
        <v>80</v>
      </c>
      <c r="BK138" s="149">
        <f>ROUND(L138*K138,2)</f>
        <v>0</v>
      </c>
      <c r="BL138" s="21" t="s">
        <v>163</v>
      </c>
      <c r="BM138" s="21" t="s">
        <v>1699</v>
      </c>
    </row>
    <row r="139" spans="2:65" s="12" customFormat="1" ht="16.5" customHeight="1">
      <c r="B139" s="174"/>
      <c r="C139" s="175"/>
      <c r="D139" s="175"/>
      <c r="E139" s="176" t="s">
        <v>5</v>
      </c>
      <c r="F139" s="259" t="s">
        <v>1700</v>
      </c>
      <c r="G139" s="260"/>
      <c r="H139" s="260"/>
      <c r="I139" s="260"/>
      <c r="J139" s="175"/>
      <c r="K139" s="176" t="s">
        <v>5</v>
      </c>
      <c r="L139" s="175"/>
      <c r="M139" s="175"/>
      <c r="N139" s="175"/>
      <c r="O139" s="175"/>
      <c r="P139" s="175"/>
      <c r="Q139" s="175"/>
      <c r="R139" s="177"/>
      <c r="T139" s="178"/>
      <c r="U139" s="175"/>
      <c r="V139" s="175"/>
      <c r="W139" s="175"/>
      <c r="X139" s="175"/>
      <c r="Y139" s="175"/>
      <c r="Z139" s="175"/>
      <c r="AA139" s="179"/>
      <c r="AT139" s="180" t="s">
        <v>371</v>
      </c>
      <c r="AU139" s="180" t="s">
        <v>130</v>
      </c>
      <c r="AV139" s="12" t="s">
        <v>80</v>
      </c>
      <c r="AW139" s="12" t="s">
        <v>30</v>
      </c>
      <c r="AX139" s="12" t="s">
        <v>72</v>
      </c>
      <c r="AY139" s="180" t="s">
        <v>164</v>
      </c>
    </row>
    <row r="140" spans="2:65" s="10" customFormat="1" ht="16.5" customHeight="1">
      <c r="B140" s="154"/>
      <c r="C140" s="155"/>
      <c r="D140" s="155"/>
      <c r="E140" s="156" t="s">
        <v>5</v>
      </c>
      <c r="F140" s="253" t="s">
        <v>1701</v>
      </c>
      <c r="G140" s="254"/>
      <c r="H140" s="254"/>
      <c r="I140" s="254"/>
      <c r="J140" s="155"/>
      <c r="K140" s="157">
        <v>32.76</v>
      </c>
      <c r="L140" s="155"/>
      <c r="M140" s="155"/>
      <c r="N140" s="155"/>
      <c r="O140" s="155"/>
      <c r="P140" s="155"/>
      <c r="Q140" s="155"/>
      <c r="R140" s="158"/>
      <c r="T140" s="159"/>
      <c r="U140" s="155"/>
      <c r="V140" s="155"/>
      <c r="W140" s="155"/>
      <c r="X140" s="155"/>
      <c r="Y140" s="155"/>
      <c r="Z140" s="155"/>
      <c r="AA140" s="160"/>
      <c r="AT140" s="161" t="s">
        <v>371</v>
      </c>
      <c r="AU140" s="161" t="s">
        <v>130</v>
      </c>
      <c r="AV140" s="10" t="s">
        <v>130</v>
      </c>
      <c r="AW140" s="10" t="s">
        <v>30</v>
      </c>
      <c r="AX140" s="10" t="s">
        <v>72</v>
      </c>
      <c r="AY140" s="161" t="s">
        <v>164</v>
      </c>
    </row>
    <row r="141" spans="2:65" s="11" customFormat="1" ht="16.5" customHeight="1">
      <c r="B141" s="162"/>
      <c r="C141" s="163"/>
      <c r="D141" s="163"/>
      <c r="E141" s="164" t="s">
        <v>5</v>
      </c>
      <c r="F141" s="255" t="s">
        <v>375</v>
      </c>
      <c r="G141" s="256"/>
      <c r="H141" s="256"/>
      <c r="I141" s="256"/>
      <c r="J141" s="163"/>
      <c r="K141" s="165">
        <v>32.76</v>
      </c>
      <c r="L141" s="163"/>
      <c r="M141" s="163"/>
      <c r="N141" s="163"/>
      <c r="O141" s="163"/>
      <c r="P141" s="163"/>
      <c r="Q141" s="163"/>
      <c r="R141" s="166"/>
      <c r="T141" s="167"/>
      <c r="U141" s="163"/>
      <c r="V141" s="163"/>
      <c r="W141" s="163"/>
      <c r="X141" s="163"/>
      <c r="Y141" s="163"/>
      <c r="Z141" s="163"/>
      <c r="AA141" s="168"/>
      <c r="AT141" s="169" t="s">
        <v>371</v>
      </c>
      <c r="AU141" s="169" t="s">
        <v>130</v>
      </c>
      <c r="AV141" s="11" t="s">
        <v>163</v>
      </c>
      <c r="AW141" s="11" t="s">
        <v>30</v>
      </c>
      <c r="AX141" s="11" t="s">
        <v>80</v>
      </c>
      <c r="AY141" s="169" t="s">
        <v>164</v>
      </c>
    </row>
    <row r="142" spans="2:65" s="1" customFormat="1" ht="25.5" customHeight="1">
      <c r="B142" s="140"/>
      <c r="C142" s="141" t="s">
        <v>336</v>
      </c>
      <c r="D142" s="141" t="s">
        <v>165</v>
      </c>
      <c r="E142" s="142" t="s">
        <v>792</v>
      </c>
      <c r="F142" s="224" t="s">
        <v>793</v>
      </c>
      <c r="G142" s="224"/>
      <c r="H142" s="224"/>
      <c r="I142" s="224"/>
      <c r="J142" s="143" t="s">
        <v>417</v>
      </c>
      <c r="K142" s="144">
        <v>9.8279999999999994</v>
      </c>
      <c r="L142" s="225">
        <v>0</v>
      </c>
      <c r="M142" s="225"/>
      <c r="N142" s="225">
        <f>ROUND(L142*K142,2)</f>
        <v>0</v>
      </c>
      <c r="O142" s="225"/>
      <c r="P142" s="225"/>
      <c r="Q142" s="225"/>
      <c r="R142" s="145"/>
      <c r="T142" s="146" t="s">
        <v>5</v>
      </c>
      <c r="U142" s="43" t="s">
        <v>37</v>
      </c>
      <c r="V142" s="147">
        <v>0.1</v>
      </c>
      <c r="W142" s="147">
        <f>V142*K142</f>
        <v>0.98280000000000001</v>
      </c>
      <c r="X142" s="147">
        <v>0</v>
      </c>
      <c r="Y142" s="147">
        <f>X142*K142</f>
        <v>0</v>
      </c>
      <c r="Z142" s="147">
        <v>0</v>
      </c>
      <c r="AA142" s="148">
        <f>Z142*K142</f>
        <v>0</v>
      </c>
      <c r="AR142" s="21" t="s">
        <v>163</v>
      </c>
      <c r="AT142" s="21" t="s">
        <v>165</v>
      </c>
      <c r="AU142" s="21" t="s">
        <v>130</v>
      </c>
      <c r="AY142" s="21" t="s">
        <v>164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1" t="s">
        <v>80</v>
      </c>
      <c r="BK142" s="149">
        <f>ROUND(L142*K142,2)</f>
        <v>0</v>
      </c>
      <c r="BL142" s="21" t="s">
        <v>163</v>
      </c>
      <c r="BM142" s="21" t="s">
        <v>1702</v>
      </c>
    </row>
    <row r="143" spans="2:65" s="10" customFormat="1" ht="16.5" customHeight="1">
      <c r="B143" s="154"/>
      <c r="C143" s="155"/>
      <c r="D143" s="155"/>
      <c r="E143" s="156" t="s">
        <v>5</v>
      </c>
      <c r="F143" s="257" t="s">
        <v>1703</v>
      </c>
      <c r="G143" s="258"/>
      <c r="H143" s="258"/>
      <c r="I143" s="258"/>
      <c r="J143" s="155"/>
      <c r="K143" s="157">
        <v>9.8279999999999994</v>
      </c>
      <c r="L143" s="155"/>
      <c r="M143" s="155"/>
      <c r="N143" s="155"/>
      <c r="O143" s="155"/>
      <c r="P143" s="155"/>
      <c r="Q143" s="155"/>
      <c r="R143" s="158"/>
      <c r="T143" s="159"/>
      <c r="U143" s="155"/>
      <c r="V143" s="155"/>
      <c r="W143" s="155"/>
      <c r="X143" s="155"/>
      <c r="Y143" s="155"/>
      <c r="Z143" s="155"/>
      <c r="AA143" s="160"/>
      <c r="AT143" s="161" t="s">
        <v>371</v>
      </c>
      <c r="AU143" s="161" t="s">
        <v>130</v>
      </c>
      <c r="AV143" s="10" t="s">
        <v>130</v>
      </c>
      <c r="AW143" s="10" t="s">
        <v>30</v>
      </c>
      <c r="AX143" s="10" t="s">
        <v>72</v>
      </c>
      <c r="AY143" s="161" t="s">
        <v>164</v>
      </c>
    </row>
    <row r="144" spans="2:65" s="11" customFormat="1" ht="16.5" customHeight="1">
      <c r="B144" s="162"/>
      <c r="C144" s="163"/>
      <c r="D144" s="163"/>
      <c r="E144" s="164" t="s">
        <v>5</v>
      </c>
      <c r="F144" s="255" t="s">
        <v>375</v>
      </c>
      <c r="G144" s="256"/>
      <c r="H144" s="256"/>
      <c r="I144" s="256"/>
      <c r="J144" s="163"/>
      <c r="K144" s="165">
        <v>9.8279999999999994</v>
      </c>
      <c r="L144" s="163"/>
      <c r="M144" s="163"/>
      <c r="N144" s="163"/>
      <c r="O144" s="163"/>
      <c r="P144" s="163"/>
      <c r="Q144" s="163"/>
      <c r="R144" s="166"/>
      <c r="T144" s="167"/>
      <c r="U144" s="163"/>
      <c r="V144" s="163"/>
      <c r="W144" s="163"/>
      <c r="X144" s="163"/>
      <c r="Y144" s="163"/>
      <c r="Z144" s="163"/>
      <c r="AA144" s="168"/>
      <c r="AT144" s="169" t="s">
        <v>371</v>
      </c>
      <c r="AU144" s="169" t="s">
        <v>130</v>
      </c>
      <c r="AV144" s="11" t="s">
        <v>163</v>
      </c>
      <c r="AW144" s="11" t="s">
        <v>30</v>
      </c>
      <c r="AX144" s="11" t="s">
        <v>80</v>
      </c>
      <c r="AY144" s="169" t="s">
        <v>164</v>
      </c>
    </row>
    <row r="145" spans="2:65" s="1" customFormat="1" ht="25.5" customHeight="1">
      <c r="B145" s="140"/>
      <c r="C145" s="141" t="s">
        <v>800</v>
      </c>
      <c r="D145" s="141" t="s">
        <v>165</v>
      </c>
      <c r="E145" s="142" t="s">
        <v>962</v>
      </c>
      <c r="F145" s="224" t="s">
        <v>963</v>
      </c>
      <c r="G145" s="224"/>
      <c r="H145" s="224"/>
      <c r="I145" s="224"/>
      <c r="J145" s="143" t="s">
        <v>368</v>
      </c>
      <c r="K145" s="144">
        <v>54.6</v>
      </c>
      <c r="L145" s="225">
        <v>0</v>
      </c>
      <c r="M145" s="225"/>
      <c r="N145" s="225">
        <f>ROUND(L145*K145,2)</f>
        <v>0</v>
      </c>
      <c r="O145" s="225"/>
      <c r="P145" s="225"/>
      <c r="Q145" s="225"/>
      <c r="R145" s="145"/>
      <c r="T145" s="146" t="s">
        <v>5</v>
      </c>
      <c r="U145" s="43" t="s">
        <v>37</v>
      </c>
      <c r="V145" s="147">
        <v>0.23599999999999999</v>
      </c>
      <c r="W145" s="147">
        <f>V145*K145</f>
        <v>12.8856</v>
      </c>
      <c r="X145" s="147">
        <v>8.4000000000000003E-4</v>
      </c>
      <c r="Y145" s="147">
        <f>X145*K145</f>
        <v>4.5864000000000002E-2</v>
      </c>
      <c r="Z145" s="147">
        <v>0</v>
      </c>
      <c r="AA145" s="148">
        <f>Z145*K145</f>
        <v>0</v>
      </c>
      <c r="AR145" s="21" t="s">
        <v>163</v>
      </c>
      <c r="AT145" s="21" t="s">
        <v>165</v>
      </c>
      <c r="AU145" s="21" t="s">
        <v>130</v>
      </c>
      <c r="AY145" s="21" t="s">
        <v>164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1" t="s">
        <v>80</v>
      </c>
      <c r="BK145" s="149">
        <f>ROUND(L145*K145,2)</f>
        <v>0</v>
      </c>
      <c r="BL145" s="21" t="s">
        <v>163</v>
      </c>
      <c r="BM145" s="21" t="s">
        <v>1704</v>
      </c>
    </row>
    <row r="146" spans="2:65" s="10" customFormat="1" ht="16.5" customHeight="1">
      <c r="B146" s="154"/>
      <c r="C146" s="155"/>
      <c r="D146" s="155"/>
      <c r="E146" s="156" t="s">
        <v>5</v>
      </c>
      <c r="F146" s="257" t="s">
        <v>1705</v>
      </c>
      <c r="G146" s="258"/>
      <c r="H146" s="258"/>
      <c r="I146" s="258"/>
      <c r="J146" s="155"/>
      <c r="K146" s="157">
        <v>54.6</v>
      </c>
      <c r="L146" s="155"/>
      <c r="M146" s="155"/>
      <c r="N146" s="155"/>
      <c r="O146" s="155"/>
      <c r="P146" s="155"/>
      <c r="Q146" s="155"/>
      <c r="R146" s="158"/>
      <c r="T146" s="159"/>
      <c r="U146" s="155"/>
      <c r="V146" s="155"/>
      <c r="W146" s="155"/>
      <c r="X146" s="155"/>
      <c r="Y146" s="155"/>
      <c r="Z146" s="155"/>
      <c r="AA146" s="160"/>
      <c r="AT146" s="161" t="s">
        <v>371</v>
      </c>
      <c r="AU146" s="161" t="s">
        <v>130</v>
      </c>
      <c r="AV146" s="10" t="s">
        <v>130</v>
      </c>
      <c r="AW146" s="10" t="s">
        <v>30</v>
      </c>
      <c r="AX146" s="10" t="s">
        <v>72</v>
      </c>
      <c r="AY146" s="161" t="s">
        <v>164</v>
      </c>
    </row>
    <row r="147" spans="2:65" s="11" customFormat="1" ht="16.5" customHeight="1">
      <c r="B147" s="162"/>
      <c r="C147" s="163"/>
      <c r="D147" s="163"/>
      <c r="E147" s="164" t="s">
        <v>5</v>
      </c>
      <c r="F147" s="255" t="s">
        <v>375</v>
      </c>
      <c r="G147" s="256"/>
      <c r="H147" s="256"/>
      <c r="I147" s="256"/>
      <c r="J147" s="163"/>
      <c r="K147" s="165">
        <v>54.6</v>
      </c>
      <c r="L147" s="163"/>
      <c r="M147" s="163"/>
      <c r="N147" s="163"/>
      <c r="O147" s="163"/>
      <c r="P147" s="163"/>
      <c r="Q147" s="163"/>
      <c r="R147" s="166"/>
      <c r="T147" s="167"/>
      <c r="U147" s="163"/>
      <c r="V147" s="163"/>
      <c r="W147" s="163"/>
      <c r="X147" s="163"/>
      <c r="Y147" s="163"/>
      <c r="Z147" s="163"/>
      <c r="AA147" s="168"/>
      <c r="AT147" s="169" t="s">
        <v>371</v>
      </c>
      <c r="AU147" s="169" t="s">
        <v>130</v>
      </c>
      <c r="AV147" s="11" t="s">
        <v>163</v>
      </c>
      <c r="AW147" s="11" t="s">
        <v>30</v>
      </c>
      <c r="AX147" s="11" t="s">
        <v>80</v>
      </c>
      <c r="AY147" s="169" t="s">
        <v>164</v>
      </c>
    </row>
    <row r="148" spans="2:65" s="1" customFormat="1" ht="25.5" customHeight="1">
      <c r="B148" s="140"/>
      <c r="C148" s="141" t="s">
        <v>208</v>
      </c>
      <c r="D148" s="141" t="s">
        <v>165</v>
      </c>
      <c r="E148" s="142" t="s">
        <v>966</v>
      </c>
      <c r="F148" s="224" t="s">
        <v>967</v>
      </c>
      <c r="G148" s="224"/>
      <c r="H148" s="224"/>
      <c r="I148" s="224"/>
      <c r="J148" s="143" t="s">
        <v>368</v>
      </c>
      <c r="K148" s="144">
        <v>54.6</v>
      </c>
      <c r="L148" s="225">
        <v>0</v>
      </c>
      <c r="M148" s="225"/>
      <c r="N148" s="225">
        <f>ROUND(L148*K148,2)</f>
        <v>0</v>
      </c>
      <c r="O148" s="225"/>
      <c r="P148" s="225"/>
      <c r="Q148" s="225"/>
      <c r="R148" s="145"/>
      <c r="T148" s="146" t="s">
        <v>5</v>
      </c>
      <c r="U148" s="43" t="s">
        <v>37</v>
      </c>
      <c r="V148" s="147">
        <v>7.0000000000000007E-2</v>
      </c>
      <c r="W148" s="147">
        <f>V148*K148</f>
        <v>3.8220000000000005</v>
      </c>
      <c r="X148" s="147">
        <v>0</v>
      </c>
      <c r="Y148" s="147">
        <f>X148*K148</f>
        <v>0</v>
      </c>
      <c r="Z148" s="147">
        <v>0</v>
      </c>
      <c r="AA148" s="148">
        <f>Z148*K148</f>
        <v>0</v>
      </c>
      <c r="AR148" s="21" t="s">
        <v>163</v>
      </c>
      <c r="AT148" s="21" t="s">
        <v>165</v>
      </c>
      <c r="AU148" s="21" t="s">
        <v>130</v>
      </c>
      <c r="AY148" s="21" t="s">
        <v>164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1" t="s">
        <v>80</v>
      </c>
      <c r="BK148" s="149">
        <f>ROUND(L148*K148,2)</f>
        <v>0</v>
      </c>
      <c r="BL148" s="21" t="s">
        <v>163</v>
      </c>
      <c r="BM148" s="21" t="s">
        <v>1706</v>
      </c>
    </row>
    <row r="149" spans="2:65" s="1" customFormat="1" ht="25.5" customHeight="1">
      <c r="B149" s="140"/>
      <c r="C149" s="141" t="s">
        <v>212</v>
      </c>
      <c r="D149" s="141" t="s">
        <v>165</v>
      </c>
      <c r="E149" s="142" t="s">
        <v>982</v>
      </c>
      <c r="F149" s="224" t="s">
        <v>983</v>
      </c>
      <c r="G149" s="224"/>
      <c r="H149" s="224"/>
      <c r="I149" s="224"/>
      <c r="J149" s="143" t="s">
        <v>417</v>
      </c>
      <c r="K149" s="144">
        <v>32.76</v>
      </c>
      <c r="L149" s="225">
        <v>0</v>
      </c>
      <c r="M149" s="225"/>
      <c r="N149" s="225">
        <f>ROUND(L149*K149,2)</f>
        <v>0</v>
      </c>
      <c r="O149" s="225"/>
      <c r="P149" s="225"/>
      <c r="Q149" s="225"/>
      <c r="R149" s="145"/>
      <c r="T149" s="146" t="s">
        <v>5</v>
      </c>
      <c r="U149" s="43" t="s">
        <v>37</v>
      </c>
      <c r="V149" s="147">
        <v>0.34499999999999997</v>
      </c>
      <c r="W149" s="147">
        <f>V149*K149</f>
        <v>11.302199999999999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1" t="s">
        <v>163</v>
      </c>
      <c r="AT149" s="21" t="s">
        <v>165</v>
      </c>
      <c r="AU149" s="21" t="s">
        <v>130</v>
      </c>
      <c r="AY149" s="21" t="s">
        <v>164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1" t="s">
        <v>80</v>
      </c>
      <c r="BK149" s="149">
        <f>ROUND(L149*K149,2)</f>
        <v>0</v>
      </c>
      <c r="BL149" s="21" t="s">
        <v>163</v>
      </c>
      <c r="BM149" s="21" t="s">
        <v>1707</v>
      </c>
    </row>
    <row r="150" spans="2:65" s="10" customFormat="1" ht="16.5" customHeight="1">
      <c r="B150" s="154"/>
      <c r="C150" s="155"/>
      <c r="D150" s="155"/>
      <c r="E150" s="156" t="s">
        <v>5</v>
      </c>
      <c r="F150" s="257" t="s">
        <v>1708</v>
      </c>
      <c r="G150" s="258"/>
      <c r="H150" s="258"/>
      <c r="I150" s="258"/>
      <c r="J150" s="155"/>
      <c r="K150" s="157">
        <v>32.76</v>
      </c>
      <c r="L150" s="155"/>
      <c r="M150" s="155"/>
      <c r="N150" s="155"/>
      <c r="O150" s="155"/>
      <c r="P150" s="155"/>
      <c r="Q150" s="155"/>
      <c r="R150" s="158"/>
      <c r="T150" s="159"/>
      <c r="U150" s="155"/>
      <c r="V150" s="155"/>
      <c r="W150" s="155"/>
      <c r="X150" s="155"/>
      <c r="Y150" s="155"/>
      <c r="Z150" s="155"/>
      <c r="AA150" s="160"/>
      <c r="AT150" s="161" t="s">
        <v>371</v>
      </c>
      <c r="AU150" s="161" t="s">
        <v>130</v>
      </c>
      <c r="AV150" s="10" t="s">
        <v>130</v>
      </c>
      <c r="AW150" s="10" t="s">
        <v>30</v>
      </c>
      <c r="AX150" s="10" t="s">
        <v>72</v>
      </c>
      <c r="AY150" s="161" t="s">
        <v>164</v>
      </c>
    </row>
    <row r="151" spans="2:65" s="11" customFormat="1" ht="16.5" customHeight="1">
      <c r="B151" s="162"/>
      <c r="C151" s="163"/>
      <c r="D151" s="163"/>
      <c r="E151" s="164" t="s">
        <v>5</v>
      </c>
      <c r="F151" s="255" t="s">
        <v>375</v>
      </c>
      <c r="G151" s="256"/>
      <c r="H151" s="256"/>
      <c r="I151" s="256"/>
      <c r="J151" s="163"/>
      <c r="K151" s="165">
        <v>32.76</v>
      </c>
      <c r="L151" s="163"/>
      <c r="M151" s="163"/>
      <c r="N151" s="163"/>
      <c r="O151" s="163"/>
      <c r="P151" s="163"/>
      <c r="Q151" s="163"/>
      <c r="R151" s="166"/>
      <c r="T151" s="167"/>
      <c r="U151" s="163"/>
      <c r="V151" s="163"/>
      <c r="W151" s="163"/>
      <c r="X151" s="163"/>
      <c r="Y151" s="163"/>
      <c r="Z151" s="163"/>
      <c r="AA151" s="168"/>
      <c r="AT151" s="169" t="s">
        <v>371</v>
      </c>
      <c r="AU151" s="169" t="s">
        <v>130</v>
      </c>
      <c r="AV151" s="11" t="s">
        <v>163</v>
      </c>
      <c r="AW151" s="11" t="s">
        <v>30</v>
      </c>
      <c r="AX151" s="11" t="s">
        <v>80</v>
      </c>
      <c r="AY151" s="169" t="s">
        <v>164</v>
      </c>
    </row>
    <row r="152" spans="2:65" s="1" customFormat="1" ht="25.5" customHeight="1">
      <c r="B152" s="140"/>
      <c r="C152" s="141" t="s">
        <v>216</v>
      </c>
      <c r="D152" s="141" t="s">
        <v>165</v>
      </c>
      <c r="E152" s="142" t="s">
        <v>804</v>
      </c>
      <c r="F152" s="224" t="s">
        <v>805</v>
      </c>
      <c r="G152" s="224"/>
      <c r="H152" s="224"/>
      <c r="I152" s="224"/>
      <c r="J152" s="143" t="s">
        <v>417</v>
      </c>
      <c r="K152" s="144">
        <v>40.950000000000003</v>
      </c>
      <c r="L152" s="225">
        <v>0</v>
      </c>
      <c r="M152" s="225"/>
      <c r="N152" s="225">
        <f>ROUND(L152*K152,2)</f>
        <v>0</v>
      </c>
      <c r="O152" s="225"/>
      <c r="P152" s="225"/>
      <c r="Q152" s="225"/>
      <c r="R152" s="145"/>
      <c r="T152" s="146" t="s">
        <v>5</v>
      </c>
      <c r="U152" s="43" t="s">
        <v>37</v>
      </c>
      <c r="V152" s="147">
        <v>0.51900000000000002</v>
      </c>
      <c r="W152" s="147">
        <f>V152*K152</f>
        <v>21.253050000000002</v>
      </c>
      <c r="X152" s="147">
        <v>0</v>
      </c>
      <c r="Y152" s="147">
        <f>X152*K152</f>
        <v>0</v>
      </c>
      <c r="Z152" s="147">
        <v>0</v>
      </c>
      <c r="AA152" s="148">
        <f>Z152*K152</f>
        <v>0</v>
      </c>
      <c r="AR152" s="21" t="s">
        <v>163</v>
      </c>
      <c r="AT152" s="21" t="s">
        <v>165</v>
      </c>
      <c r="AU152" s="21" t="s">
        <v>130</v>
      </c>
      <c r="AY152" s="21" t="s">
        <v>164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1" t="s">
        <v>80</v>
      </c>
      <c r="BK152" s="149">
        <f>ROUND(L152*K152,2)</f>
        <v>0</v>
      </c>
      <c r="BL152" s="21" t="s">
        <v>163</v>
      </c>
      <c r="BM152" s="21" t="s">
        <v>1709</v>
      </c>
    </row>
    <row r="153" spans="2:65" s="10" customFormat="1" ht="16.5" customHeight="1">
      <c r="B153" s="154"/>
      <c r="C153" s="155"/>
      <c r="D153" s="155"/>
      <c r="E153" s="156" t="s">
        <v>5</v>
      </c>
      <c r="F153" s="257" t="s">
        <v>1710</v>
      </c>
      <c r="G153" s="258"/>
      <c r="H153" s="258"/>
      <c r="I153" s="258"/>
      <c r="J153" s="155"/>
      <c r="K153" s="157">
        <v>40.950000000000003</v>
      </c>
      <c r="L153" s="155"/>
      <c r="M153" s="155"/>
      <c r="N153" s="155"/>
      <c r="O153" s="155"/>
      <c r="P153" s="155"/>
      <c r="Q153" s="155"/>
      <c r="R153" s="158"/>
      <c r="T153" s="159"/>
      <c r="U153" s="155"/>
      <c r="V153" s="155"/>
      <c r="W153" s="155"/>
      <c r="X153" s="155"/>
      <c r="Y153" s="155"/>
      <c r="Z153" s="155"/>
      <c r="AA153" s="160"/>
      <c r="AT153" s="161" t="s">
        <v>371</v>
      </c>
      <c r="AU153" s="161" t="s">
        <v>130</v>
      </c>
      <c r="AV153" s="10" t="s">
        <v>130</v>
      </c>
      <c r="AW153" s="10" t="s">
        <v>30</v>
      </c>
      <c r="AX153" s="10" t="s">
        <v>72</v>
      </c>
      <c r="AY153" s="161" t="s">
        <v>164</v>
      </c>
    </row>
    <row r="154" spans="2:65" s="11" customFormat="1" ht="16.5" customHeight="1">
      <c r="B154" s="162"/>
      <c r="C154" s="163"/>
      <c r="D154" s="163"/>
      <c r="E154" s="164" t="s">
        <v>5</v>
      </c>
      <c r="F154" s="255" t="s">
        <v>375</v>
      </c>
      <c r="G154" s="256"/>
      <c r="H154" s="256"/>
      <c r="I154" s="256"/>
      <c r="J154" s="163"/>
      <c r="K154" s="165">
        <v>40.950000000000003</v>
      </c>
      <c r="L154" s="163"/>
      <c r="M154" s="163"/>
      <c r="N154" s="163"/>
      <c r="O154" s="163"/>
      <c r="P154" s="163"/>
      <c r="Q154" s="163"/>
      <c r="R154" s="166"/>
      <c r="T154" s="167"/>
      <c r="U154" s="163"/>
      <c r="V154" s="163"/>
      <c r="W154" s="163"/>
      <c r="X154" s="163"/>
      <c r="Y154" s="163"/>
      <c r="Z154" s="163"/>
      <c r="AA154" s="168"/>
      <c r="AT154" s="169" t="s">
        <v>371</v>
      </c>
      <c r="AU154" s="169" t="s">
        <v>130</v>
      </c>
      <c r="AV154" s="11" t="s">
        <v>163</v>
      </c>
      <c r="AW154" s="11" t="s">
        <v>30</v>
      </c>
      <c r="AX154" s="11" t="s">
        <v>80</v>
      </c>
      <c r="AY154" s="169" t="s">
        <v>164</v>
      </c>
    </row>
    <row r="155" spans="2:65" s="1" customFormat="1" ht="25.5" customHeight="1">
      <c r="B155" s="140"/>
      <c r="C155" s="141" t="s">
        <v>220</v>
      </c>
      <c r="D155" s="141" t="s">
        <v>165</v>
      </c>
      <c r="E155" s="142" t="s">
        <v>808</v>
      </c>
      <c r="F155" s="224" t="s">
        <v>809</v>
      </c>
      <c r="G155" s="224"/>
      <c r="H155" s="224"/>
      <c r="I155" s="224"/>
      <c r="J155" s="143" t="s">
        <v>417</v>
      </c>
      <c r="K155" s="144">
        <v>101.479</v>
      </c>
      <c r="L155" s="225">
        <v>0</v>
      </c>
      <c r="M155" s="225"/>
      <c r="N155" s="225">
        <f>ROUND(L155*K155,2)</f>
        <v>0</v>
      </c>
      <c r="O155" s="225"/>
      <c r="P155" s="225"/>
      <c r="Q155" s="225"/>
      <c r="R155" s="145"/>
      <c r="T155" s="146" t="s">
        <v>5</v>
      </c>
      <c r="U155" s="43" t="s">
        <v>37</v>
      </c>
      <c r="V155" s="147">
        <v>4.3999999999999997E-2</v>
      </c>
      <c r="W155" s="147">
        <f>V155*K155</f>
        <v>4.4650759999999998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21" t="s">
        <v>163</v>
      </c>
      <c r="AT155" s="21" t="s">
        <v>165</v>
      </c>
      <c r="AU155" s="21" t="s">
        <v>130</v>
      </c>
      <c r="AY155" s="21" t="s">
        <v>164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1" t="s">
        <v>80</v>
      </c>
      <c r="BK155" s="149">
        <f>ROUND(L155*K155,2)</f>
        <v>0</v>
      </c>
      <c r="BL155" s="21" t="s">
        <v>163</v>
      </c>
      <c r="BM155" s="21" t="s">
        <v>1711</v>
      </c>
    </row>
    <row r="156" spans="2:65" s="10" customFormat="1" ht="25.5" customHeight="1">
      <c r="B156" s="154"/>
      <c r="C156" s="155"/>
      <c r="D156" s="155"/>
      <c r="E156" s="156" t="s">
        <v>5</v>
      </c>
      <c r="F156" s="257" t="s">
        <v>1712</v>
      </c>
      <c r="G156" s="258"/>
      <c r="H156" s="258"/>
      <c r="I156" s="258"/>
      <c r="J156" s="155"/>
      <c r="K156" s="157">
        <v>101.479</v>
      </c>
      <c r="L156" s="155"/>
      <c r="M156" s="155"/>
      <c r="N156" s="155"/>
      <c r="O156" s="155"/>
      <c r="P156" s="155"/>
      <c r="Q156" s="155"/>
      <c r="R156" s="158"/>
      <c r="T156" s="159"/>
      <c r="U156" s="155"/>
      <c r="V156" s="155"/>
      <c r="W156" s="155"/>
      <c r="X156" s="155"/>
      <c r="Y156" s="155"/>
      <c r="Z156" s="155"/>
      <c r="AA156" s="160"/>
      <c r="AT156" s="161" t="s">
        <v>371</v>
      </c>
      <c r="AU156" s="161" t="s">
        <v>130</v>
      </c>
      <c r="AV156" s="10" t="s">
        <v>130</v>
      </c>
      <c r="AW156" s="10" t="s">
        <v>30</v>
      </c>
      <c r="AX156" s="10" t="s">
        <v>72</v>
      </c>
      <c r="AY156" s="161" t="s">
        <v>164</v>
      </c>
    </row>
    <row r="157" spans="2:65" s="11" customFormat="1" ht="16.5" customHeight="1">
      <c r="B157" s="162"/>
      <c r="C157" s="163"/>
      <c r="D157" s="163"/>
      <c r="E157" s="164" t="s">
        <v>5</v>
      </c>
      <c r="F157" s="255" t="s">
        <v>375</v>
      </c>
      <c r="G157" s="256"/>
      <c r="H157" s="256"/>
      <c r="I157" s="256"/>
      <c r="J157" s="163"/>
      <c r="K157" s="165">
        <v>101.479</v>
      </c>
      <c r="L157" s="163"/>
      <c r="M157" s="163"/>
      <c r="N157" s="163"/>
      <c r="O157" s="163"/>
      <c r="P157" s="163"/>
      <c r="Q157" s="163"/>
      <c r="R157" s="166"/>
      <c r="T157" s="167"/>
      <c r="U157" s="163"/>
      <c r="V157" s="163"/>
      <c r="W157" s="163"/>
      <c r="X157" s="163"/>
      <c r="Y157" s="163"/>
      <c r="Z157" s="163"/>
      <c r="AA157" s="168"/>
      <c r="AT157" s="169" t="s">
        <v>371</v>
      </c>
      <c r="AU157" s="169" t="s">
        <v>130</v>
      </c>
      <c r="AV157" s="11" t="s">
        <v>163</v>
      </c>
      <c r="AW157" s="11" t="s">
        <v>30</v>
      </c>
      <c r="AX157" s="11" t="s">
        <v>80</v>
      </c>
      <c r="AY157" s="169" t="s">
        <v>164</v>
      </c>
    </row>
    <row r="158" spans="2:65" s="1" customFormat="1" ht="25.5" customHeight="1">
      <c r="B158" s="140"/>
      <c r="C158" s="141" t="s">
        <v>11</v>
      </c>
      <c r="D158" s="141" t="s">
        <v>165</v>
      </c>
      <c r="E158" s="142" t="s">
        <v>812</v>
      </c>
      <c r="F158" s="224" t="s">
        <v>813</v>
      </c>
      <c r="G158" s="224"/>
      <c r="H158" s="224"/>
      <c r="I158" s="224"/>
      <c r="J158" s="143" t="s">
        <v>417</v>
      </c>
      <c r="K158" s="144">
        <v>38.47</v>
      </c>
      <c r="L158" s="225">
        <v>0</v>
      </c>
      <c r="M158" s="225"/>
      <c r="N158" s="225">
        <f>ROUND(L158*K158,2)</f>
        <v>0</v>
      </c>
      <c r="O158" s="225"/>
      <c r="P158" s="225"/>
      <c r="Q158" s="225"/>
      <c r="R158" s="145"/>
      <c r="T158" s="146" t="s">
        <v>5</v>
      </c>
      <c r="U158" s="43" t="s">
        <v>37</v>
      </c>
      <c r="V158" s="147">
        <v>8.3000000000000004E-2</v>
      </c>
      <c r="W158" s="147">
        <f>V158*K158</f>
        <v>3.1930100000000001</v>
      </c>
      <c r="X158" s="147">
        <v>0</v>
      </c>
      <c r="Y158" s="147">
        <f>X158*K158</f>
        <v>0</v>
      </c>
      <c r="Z158" s="147">
        <v>0</v>
      </c>
      <c r="AA158" s="148">
        <f>Z158*K158</f>
        <v>0</v>
      </c>
      <c r="AR158" s="21" t="s">
        <v>163</v>
      </c>
      <c r="AT158" s="21" t="s">
        <v>165</v>
      </c>
      <c r="AU158" s="21" t="s">
        <v>130</v>
      </c>
      <c r="AY158" s="21" t="s">
        <v>164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1" t="s">
        <v>80</v>
      </c>
      <c r="BK158" s="149">
        <f>ROUND(L158*K158,2)</f>
        <v>0</v>
      </c>
      <c r="BL158" s="21" t="s">
        <v>163</v>
      </c>
      <c r="BM158" s="21" t="s">
        <v>1713</v>
      </c>
    </row>
    <row r="159" spans="2:65" s="10" customFormat="1" ht="16.5" customHeight="1">
      <c r="B159" s="154"/>
      <c r="C159" s="155"/>
      <c r="D159" s="155"/>
      <c r="E159" s="156" t="s">
        <v>5</v>
      </c>
      <c r="F159" s="257" t="s">
        <v>1714</v>
      </c>
      <c r="G159" s="258"/>
      <c r="H159" s="258"/>
      <c r="I159" s="258"/>
      <c r="J159" s="155"/>
      <c r="K159" s="157">
        <v>38.47</v>
      </c>
      <c r="L159" s="155"/>
      <c r="M159" s="155"/>
      <c r="N159" s="155"/>
      <c r="O159" s="155"/>
      <c r="P159" s="155"/>
      <c r="Q159" s="155"/>
      <c r="R159" s="158"/>
      <c r="T159" s="159"/>
      <c r="U159" s="155"/>
      <c r="V159" s="155"/>
      <c r="W159" s="155"/>
      <c r="X159" s="155"/>
      <c r="Y159" s="155"/>
      <c r="Z159" s="155"/>
      <c r="AA159" s="160"/>
      <c r="AT159" s="161" t="s">
        <v>371</v>
      </c>
      <c r="AU159" s="161" t="s">
        <v>130</v>
      </c>
      <c r="AV159" s="10" t="s">
        <v>130</v>
      </c>
      <c r="AW159" s="10" t="s">
        <v>30</v>
      </c>
      <c r="AX159" s="10" t="s">
        <v>72</v>
      </c>
      <c r="AY159" s="161" t="s">
        <v>164</v>
      </c>
    </row>
    <row r="160" spans="2:65" s="11" customFormat="1" ht="16.5" customHeight="1">
      <c r="B160" s="162"/>
      <c r="C160" s="163"/>
      <c r="D160" s="163"/>
      <c r="E160" s="164" t="s">
        <v>5</v>
      </c>
      <c r="F160" s="255" t="s">
        <v>375</v>
      </c>
      <c r="G160" s="256"/>
      <c r="H160" s="256"/>
      <c r="I160" s="256"/>
      <c r="J160" s="163"/>
      <c r="K160" s="165">
        <v>38.47</v>
      </c>
      <c r="L160" s="163"/>
      <c r="M160" s="163"/>
      <c r="N160" s="163"/>
      <c r="O160" s="163"/>
      <c r="P160" s="163"/>
      <c r="Q160" s="163"/>
      <c r="R160" s="166"/>
      <c r="T160" s="167"/>
      <c r="U160" s="163"/>
      <c r="V160" s="163"/>
      <c r="W160" s="163"/>
      <c r="X160" s="163"/>
      <c r="Y160" s="163"/>
      <c r="Z160" s="163"/>
      <c r="AA160" s="168"/>
      <c r="AT160" s="169" t="s">
        <v>371</v>
      </c>
      <c r="AU160" s="169" t="s">
        <v>130</v>
      </c>
      <c r="AV160" s="11" t="s">
        <v>163</v>
      </c>
      <c r="AW160" s="11" t="s">
        <v>30</v>
      </c>
      <c r="AX160" s="11" t="s">
        <v>80</v>
      </c>
      <c r="AY160" s="169" t="s">
        <v>164</v>
      </c>
    </row>
    <row r="161" spans="2:65" s="1" customFormat="1" ht="25.5" customHeight="1">
      <c r="B161" s="140"/>
      <c r="C161" s="141" t="s">
        <v>227</v>
      </c>
      <c r="D161" s="141" t="s">
        <v>165</v>
      </c>
      <c r="E161" s="142" t="s">
        <v>816</v>
      </c>
      <c r="F161" s="224" t="s">
        <v>817</v>
      </c>
      <c r="G161" s="224"/>
      <c r="H161" s="224"/>
      <c r="I161" s="224"/>
      <c r="J161" s="143" t="s">
        <v>417</v>
      </c>
      <c r="K161" s="144">
        <v>66.239000000000004</v>
      </c>
      <c r="L161" s="225">
        <v>0</v>
      </c>
      <c r="M161" s="225"/>
      <c r="N161" s="225">
        <f>ROUND(L161*K161,2)</f>
        <v>0</v>
      </c>
      <c r="O161" s="225"/>
      <c r="P161" s="225"/>
      <c r="Q161" s="225"/>
      <c r="R161" s="145"/>
      <c r="T161" s="146" t="s">
        <v>5</v>
      </c>
      <c r="U161" s="43" t="s">
        <v>37</v>
      </c>
      <c r="V161" s="147">
        <v>0.65200000000000002</v>
      </c>
      <c r="W161" s="147">
        <f>V161*K161</f>
        <v>43.187828000000003</v>
      </c>
      <c r="X161" s="147">
        <v>0</v>
      </c>
      <c r="Y161" s="147">
        <f>X161*K161</f>
        <v>0</v>
      </c>
      <c r="Z161" s="147">
        <v>0</v>
      </c>
      <c r="AA161" s="148">
        <f>Z161*K161</f>
        <v>0</v>
      </c>
      <c r="AR161" s="21" t="s">
        <v>163</v>
      </c>
      <c r="AT161" s="21" t="s">
        <v>165</v>
      </c>
      <c r="AU161" s="21" t="s">
        <v>130</v>
      </c>
      <c r="AY161" s="21" t="s">
        <v>164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1" t="s">
        <v>80</v>
      </c>
      <c r="BK161" s="149">
        <f>ROUND(L161*K161,2)</f>
        <v>0</v>
      </c>
      <c r="BL161" s="21" t="s">
        <v>163</v>
      </c>
      <c r="BM161" s="21" t="s">
        <v>1715</v>
      </c>
    </row>
    <row r="162" spans="2:65" s="10" customFormat="1" ht="25.5" customHeight="1">
      <c r="B162" s="154"/>
      <c r="C162" s="155"/>
      <c r="D162" s="155"/>
      <c r="E162" s="156" t="s">
        <v>5</v>
      </c>
      <c r="F162" s="257" t="s">
        <v>1716</v>
      </c>
      <c r="G162" s="258"/>
      <c r="H162" s="258"/>
      <c r="I162" s="258"/>
      <c r="J162" s="155"/>
      <c r="K162" s="157">
        <v>66.239000000000004</v>
      </c>
      <c r="L162" s="155"/>
      <c r="M162" s="155"/>
      <c r="N162" s="155"/>
      <c r="O162" s="155"/>
      <c r="P162" s="155"/>
      <c r="Q162" s="155"/>
      <c r="R162" s="158"/>
      <c r="T162" s="159"/>
      <c r="U162" s="155"/>
      <c r="V162" s="155"/>
      <c r="W162" s="155"/>
      <c r="X162" s="155"/>
      <c r="Y162" s="155"/>
      <c r="Z162" s="155"/>
      <c r="AA162" s="160"/>
      <c r="AT162" s="161" t="s">
        <v>371</v>
      </c>
      <c r="AU162" s="161" t="s">
        <v>130</v>
      </c>
      <c r="AV162" s="10" t="s">
        <v>130</v>
      </c>
      <c r="AW162" s="10" t="s">
        <v>30</v>
      </c>
      <c r="AX162" s="10" t="s">
        <v>72</v>
      </c>
      <c r="AY162" s="161" t="s">
        <v>164</v>
      </c>
    </row>
    <row r="163" spans="2:65" s="11" customFormat="1" ht="16.5" customHeight="1">
      <c r="B163" s="162"/>
      <c r="C163" s="163"/>
      <c r="D163" s="163"/>
      <c r="E163" s="164" t="s">
        <v>5</v>
      </c>
      <c r="F163" s="255" t="s">
        <v>375</v>
      </c>
      <c r="G163" s="256"/>
      <c r="H163" s="256"/>
      <c r="I163" s="256"/>
      <c r="J163" s="163"/>
      <c r="K163" s="165">
        <v>66.239000000000004</v>
      </c>
      <c r="L163" s="163"/>
      <c r="M163" s="163"/>
      <c r="N163" s="163"/>
      <c r="O163" s="163"/>
      <c r="P163" s="163"/>
      <c r="Q163" s="163"/>
      <c r="R163" s="166"/>
      <c r="T163" s="167"/>
      <c r="U163" s="163"/>
      <c r="V163" s="163"/>
      <c r="W163" s="163"/>
      <c r="X163" s="163"/>
      <c r="Y163" s="163"/>
      <c r="Z163" s="163"/>
      <c r="AA163" s="168"/>
      <c r="AT163" s="169" t="s">
        <v>371</v>
      </c>
      <c r="AU163" s="169" t="s">
        <v>130</v>
      </c>
      <c r="AV163" s="11" t="s">
        <v>163</v>
      </c>
      <c r="AW163" s="11" t="s">
        <v>30</v>
      </c>
      <c r="AX163" s="11" t="s">
        <v>80</v>
      </c>
      <c r="AY163" s="169" t="s">
        <v>164</v>
      </c>
    </row>
    <row r="164" spans="2:65" s="1" customFormat="1" ht="25.5" customHeight="1">
      <c r="B164" s="140"/>
      <c r="C164" s="141" t="s">
        <v>231</v>
      </c>
      <c r="D164" s="141" t="s">
        <v>165</v>
      </c>
      <c r="E164" s="142" t="s">
        <v>819</v>
      </c>
      <c r="F164" s="224" t="s">
        <v>820</v>
      </c>
      <c r="G164" s="224"/>
      <c r="H164" s="224"/>
      <c r="I164" s="224"/>
      <c r="J164" s="143" t="s">
        <v>511</v>
      </c>
      <c r="K164" s="144">
        <v>61.552</v>
      </c>
      <c r="L164" s="225">
        <v>0</v>
      </c>
      <c r="M164" s="225"/>
      <c r="N164" s="225">
        <f>ROUND(L164*K164,2)</f>
        <v>0</v>
      </c>
      <c r="O164" s="225"/>
      <c r="P164" s="225"/>
      <c r="Q164" s="225"/>
      <c r="R164" s="145"/>
      <c r="T164" s="146" t="s">
        <v>5</v>
      </c>
      <c r="U164" s="43" t="s">
        <v>37</v>
      </c>
      <c r="V164" s="147">
        <v>0</v>
      </c>
      <c r="W164" s="147">
        <f>V164*K164</f>
        <v>0</v>
      </c>
      <c r="X164" s="147">
        <v>0</v>
      </c>
      <c r="Y164" s="147">
        <f>X164*K164</f>
        <v>0</v>
      </c>
      <c r="Z164" s="147">
        <v>0</v>
      </c>
      <c r="AA164" s="148">
        <f>Z164*K164</f>
        <v>0</v>
      </c>
      <c r="AR164" s="21" t="s">
        <v>163</v>
      </c>
      <c r="AT164" s="21" t="s">
        <v>165</v>
      </c>
      <c r="AU164" s="21" t="s">
        <v>130</v>
      </c>
      <c r="AY164" s="21" t="s">
        <v>164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1" t="s">
        <v>80</v>
      </c>
      <c r="BK164" s="149">
        <f>ROUND(L164*K164,2)</f>
        <v>0</v>
      </c>
      <c r="BL164" s="21" t="s">
        <v>163</v>
      </c>
      <c r="BM164" s="21" t="s">
        <v>1717</v>
      </c>
    </row>
    <row r="165" spans="2:65" s="10" customFormat="1" ht="16.5" customHeight="1">
      <c r="B165" s="154"/>
      <c r="C165" s="155"/>
      <c r="D165" s="155"/>
      <c r="E165" s="156" t="s">
        <v>5</v>
      </c>
      <c r="F165" s="257" t="s">
        <v>1718</v>
      </c>
      <c r="G165" s="258"/>
      <c r="H165" s="258"/>
      <c r="I165" s="258"/>
      <c r="J165" s="155"/>
      <c r="K165" s="157">
        <v>61.552</v>
      </c>
      <c r="L165" s="155"/>
      <c r="M165" s="155"/>
      <c r="N165" s="155"/>
      <c r="O165" s="155"/>
      <c r="P165" s="155"/>
      <c r="Q165" s="155"/>
      <c r="R165" s="158"/>
      <c r="T165" s="159"/>
      <c r="U165" s="155"/>
      <c r="V165" s="155"/>
      <c r="W165" s="155"/>
      <c r="X165" s="155"/>
      <c r="Y165" s="155"/>
      <c r="Z165" s="155"/>
      <c r="AA165" s="160"/>
      <c r="AT165" s="161" t="s">
        <v>371</v>
      </c>
      <c r="AU165" s="161" t="s">
        <v>130</v>
      </c>
      <c r="AV165" s="10" t="s">
        <v>130</v>
      </c>
      <c r="AW165" s="10" t="s">
        <v>30</v>
      </c>
      <c r="AX165" s="10" t="s">
        <v>72</v>
      </c>
      <c r="AY165" s="161" t="s">
        <v>164</v>
      </c>
    </row>
    <row r="166" spans="2:65" s="11" customFormat="1" ht="16.5" customHeight="1">
      <c r="B166" s="162"/>
      <c r="C166" s="163"/>
      <c r="D166" s="163"/>
      <c r="E166" s="164" t="s">
        <v>5</v>
      </c>
      <c r="F166" s="255" t="s">
        <v>375</v>
      </c>
      <c r="G166" s="256"/>
      <c r="H166" s="256"/>
      <c r="I166" s="256"/>
      <c r="J166" s="163"/>
      <c r="K166" s="165">
        <v>61.552</v>
      </c>
      <c r="L166" s="163"/>
      <c r="M166" s="163"/>
      <c r="N166" s="163"/>
      <c r="O166" s="163"/>
      <c r="P166" s="163"/>
      <c r="Q166" s="163"/>
      <c r="R166" s="166"/>
      <c r="T166" s="167"/>
      <c r="U166" s="163"/>
      <c r="V166" s="163"/>
      <c r="W166" s="163"/>
      <c r="X166" s="163"/>
      <c r="Y166" s="163"/>
      <c r="Z166" s="163"/>
      <c r="AA166" s="168"/>
      <c r="AT166" s="169" t="s">
        <v>371</v>
      </c>
      <c r="AU166" s="169" t="s">
        <v>130</v>
      </c>
      <c r="AV166" s="11" t="s">
        <v>163</v>
      </c>
      <c r="AW166" s="11" t="s">
        <v>30</v>
      </c>
      <c r="AX166" s="11" t="s">
        <v>80</v>
      </c>
      <c r="AY166" s="169" t="s">
        <v>164</v>
      </c>
    </row>
    <row r="167" spans="2:65" s="1" customFormat="1" ht="25.5" customHeight="1">
      <c r="B167" s="140"/>
      <c r="C167" s="141" t="s">
        <v>235</v>
      </c>
      <c r="D167" s="141" t="s">
        <v>165</v>
      </c>
      <c r="E167" s="142" t="s">
        <v>823</v>
      </c>
      <c r="F167" s="224" t="s">
        <v>824</v>
      </c>
      <c r="G167" s="224"/>
      <c r="H167" s="224"/>
      <c r="I167" s="224"/>
      <c r="J167" s="143" t="s">
        <v>417</v>
      </c>
      <c r="K167" s="144">
        <v>59.854999999999997</v>
      </c>
      <c r="L167" s="225">
        <v>0</v>
      </c>
      <c r="M167" s="225"/>
      <c r="N167" s="225">
        <f>ROUND(L167*K167,2)</f>
        <v>0</v>
      </c>
      <c r="O167" s="225"/>
      <c r="P167" s="225"/>
      <c r="Q167" s="225"/>
      <c r="R167" s="145"/>
      <c r="T167" s="146" t="s">
        <v>5</v>
      </c>
      <c r="U167" s="43" t="s">
        <v>37</v>
      </c>
      <c r="V167" s="147">
        <v>0.29899999999999999</v>
      </c>
      <c r="W167" s="147">
        <f>V167*K167</f>
        <v>17.896644999999999</v>
      </c>
      <c r="X167" s="147">
        <v>0</v>
      </c>
      <c r="Y167" s="147">
        <f>X167*K167</f>
        <v>0</v>
      </c>
      <c r="Z167" s="147">
        <v>0</v>
      </c>
      <c r="AA167" s="148">
        <f>Z167*K167</f>
        <v>0</v>
      </c>
      <c r="AR167" s="21" t="s">
        <v>163</v>
      </c>
      <c r="AT167" s="21" t="s">
        <v>165</v>
      </c>
      <c r="AU167" s="21" t="s">
        <v>130</v>
      </c>
      <c r="AY167" s="21" t="s">
        <v>164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1" t="s">
        <v>80</v>
      </c>
      <c r="BK167" s="149">
        <f>ROUND(L167*K167,2)</f>
        <v>0</v>
      </c>
      <c r="BL167" s="21" t="s">
        <v>163</v>
      </c>
      <c r="BM167" s="21" t="s">
        <v>1719</v>
      </c>
    </row>
    <row r="168" spans="2:65" s="10" customFormat="1" ht="16.5" customHeight="1">
      <c r="B168" s="154"/>
      <c r="C168" s="155"/>
      <c r="D168" s="155"/>
      <c r="E168" s="156" t="s">
        <v>5</v>
      </c>
      <c r="F168" s="257" t="s">
        <v>1720</v>
      </c>
      <c r="G168" s="258"/>
      <c r="H168" s="258"/>
      <c r="I168" s="258"/>
      <c r="J168" s="155"/>
      <c r="K168" s="157">
        <v>73.709999999999994</v>
      </c>
      <c r="L168" s="155"/>
      <c r="M168" s="155"/>
      <c r="N168" s="155"/>
      <c r="O168" s="155"/>
      <c r="P168" s="155"/>
      <c r="Q168" s="155"/>
      <c r="R168" s="158"/>
      <c r="T168" s="159"/>
      <c r="U168" s="155"/>
      <c r="V168" s="155"/>
      <c r="W168" s="155"/>
      <c r="X168" s="155"/>
      <c r="Y168" s="155"/>
      <c r="Z168" s="155"/>
      <c r="AA168" s="160"/>
      <c r="AT168" s="161" t="s">
        <v>371</v>
      </c>
      <c r="AU168" s="161" t="s">
        <v>130</v>
      </c>
      <c r="AV168" s="10" t="s">
        <v>130</v>
      </c>
      <c r="AW168" s="10" t="s">
        <v>30</v>
      </c>
      <c r="AX168" s="10" t="s">
        <v>72</v>
      </c>
      <c r="AY168" s="161" t="s">
        <v>164</v>
      </c>
    </row>
    <row r="169" spans="2:65" s="10" customFormat="1" ht="16.5" customHeight="1">
      <c r="B169" s="154"/>
      <c r="C169" s="155"/>
      <c r="D169" s="155"/>
      <c r="E169" s="156" t="s">
        <v>5</v>
      </c>
      <c r="F169" s="253" t="s">
        <v>1721</v>
      </c>
      <c r="G169" s="254"/>
      <c r="H169" s="254"/>
      <c r="I169" s="254"/>
      <c r="J169" s="155"/>
      <c r="K169" s="157">
        <v>-8.0640000000000001</v>
      </c>
      <c r="L169" s="155"/>
      <c r="M169" s="155"/>
      <c r="N169" s="155"/>
      <c r="O169" s="155"/>
      <c r="P169" s="155"/>
      <c r="Q169" s="155"/>
      <c r="R169" s="158"/>
      <c r="T169" s="159"/>
      <c r="U169" s="155"/>
      <c r="V169" s="155"/>
      <c r="W169" s="155"/>
      <c r="X169" s="155"/>
      <c r="Y169" s="155"/>
      <c r="Z169" s="155"/>
      <c r="AA169" s="160"/>
      <c r="AT169" s="161" t="s">
        <v>371</v>
      </c>
      <c r="AU169" s="161" t="s">
        <v>130</v>
      </c>
      <c r="AV169" s="10" t="s">
        <v>130</v>
      </c>
      <c r="AW169" s="10" t="s">
        <v>30</v>
      </c>
      <c r="AX169" s="10" t="s">
        <v>72</v>
      </c>
      <c r="AY169" s="161" t="s">
        <v>164</v>
      </c>
    </row>
    <row r="170" spans="2:65" s="10" customFormat="1" ht="25.5" customHeight="1">
      <c r="B170" s="154"/>
      <c r="C170" s="155"/>
      <c r="D170" s="155"/>
      <c r="E170" s="156" t="s">
        <v>5</v>
      </c>
      <c r="F170" s="253" t="s">
        <v>1722</v>
      </c>
      <c r="G170" s="254"/>
      <c r="H170" s="254"/>
      <c r="I170" s="254"/>
      <c r="J170" s="155"/>
      <c r="K170" s="157">
        <v>-5.7910000000000004</v>
      </c>
      <c r="L170" s="155"/>
      <c r="M170" s="155"/>
      <c r="N170" s="155"/>
      <c r="O170" s="155"/>
      <c r="P170" s="155"/>
      <c r="Q170" s="155"/>
      <c r="R170" s="158"/>
      <c r="T170" s="159"/>
      <c r="U170" s="155"/>
      <c r="V170" s="155"/>
      <c r="W170" s="155"/>
      <c r="X170" s="155"/>
      <c r="Y170" s="155"/>
      <c r="Z170" s="155"/>
      <c r="AA170" s="160"/>
      <c r="AT170" s="161" t="s">
        <v>371</v>
      </c>
      <c r="AU170" s="161" t="s">
        <v>130</v>
      </c>
      <c r="AV170" s="10" t="s">
        <v>130</v>
      </c>
      <c r="AW170" s="10" t="s">
        <v>30</v>
      </c>
      <c r="AX170" s="10" t="s">
        <v>72</v>
      </c>
      <c r="AY170" s="161" t="s">
        <v>164</v>
      </c>
    </row>
    <row r="171" spans="2:65" s="11" customFormat="1" ht="16.5" customHeight="1">
      <c r="B171" s="162"/>
      <c r="C171" s="163"/>
      <c r="D171" s="163"/>
      <c r="E171" s="164" t="s">
        <v>5</v>
      </c>
      <c r="F171" s="255" t="s">
        <v>375</v>
      </c>
      <c r="G171" s="256"/>
      <c r="H171" s="256"/>
      <c r="I171" s="256"/>
      <c r="J171" s="163"/>
      <c r="K171" s="165">
        <v>59.854999999999997</v>
      </c>
      <c r="L171" s="163"/>
      <c r="M171" s="163"/>
      <c r="N171" s="163"/>
      <c r="O171" s="163"/>
      <c r="P171" s="163"/>
      <c r="Q171" s="163"/>
      <c r="R171" s="166"/>
      <c r="T171" s="167"/>
      <c r="U171" s="163"/>
      <c r="V171" s="163"/>
      <c r="W171" s="163"/>
      <c r="X171" s="163"/>
      <c r="Y171" s="163"/>
      <c r="Z171" s="163"/>
      <c r="AA171" s="168"/>
      <c r="AT171" s="169" t="s">
        <v>371</v>
      </c>
      <c r="AU171" s="169" t="s">
        <v>130</v>
      </c>
      <c r="AV171" s="11" t="s">
        <v>163</v>
      </c>
      <c r="AW171" s="11" t="s">
        <v>30</v>
      </c>
      <c r="AX171" s="11" t="s">
        <v>80</v>
      </c>
      <c r="AY171" s="169" t="s">
        <v>164</v>
      </c>
    </row>
    <row r="172" spans="2:65" s="1" customFormat="1" ht="16.5" customHeight="1">
      <c r="B172" s="140"/>
      <c r="C172" s="170" t="s">
        <v>239</v>
      </c>
      <c r="D172" s="170" t="s">
        <v>508</v>
      </c>
      <c r="E172" s="171" t="s">
        <v>828</v>
      </c>
      <c r="F172" s="263" t="s">
        <v>829</v>
      </c>
      <c r="G172" s="263"/>
      <c r="H172" s="263"/>
      <c r="I172" s="263"/>
      <c r="J172" s="172" t="s">
        <v>511</v>
      </c>
      <c r="K172" s="173">
        <v>50.561999999999998</v>
      </c>
      <c r="L172" s="264">
        <v>0</v>
      </c>
      <c r="M172" s="264"/>
      <c r="N172" s="264">
        <f>ROUND(L172*K172,2)</f>
        <v>0</v>
      </c>
      <c r="O172" s="225"/>
      <c r="P172" s="225"/>
      <c r="Q172" s="225"/>
      <c r="R172" s="145"/>
      <c r="T172" s="146" t="s">
        <v>5</v>
      </c>
      <c r="U172" s="43" t="s">
        <v>37</v>
      </c>
      <c r="V172" s="147">
        <v>0</v>
      </c>
      <c r="W172" s="147">
        <f>V172*K172</f>
        <v>0</v>
      </c>
      <c r="X172" s="147">
        <v>0</v>
      </c>
      <c r="Y172" s="147">
        <f>X172*K172</f>
        <v>0</v>
      </c>
      <c r="Z172" s="147">
        <v>0</v>
      </c>
      <c r="AA172" s="148">
        <f>Z172*K172</f>
        <v>0</v>
      </c>
      <c r="AR172" s="21" t="s">
        <v>340</v>
      </c>
      <c r="AT172" s="21" t="s">
        <v>508</v>
      </c>
      <c r="AU172" s="21" t="s">
        <v>130</v>
      </c>
      <c r="AY172" s="21" t="s">
        <v>164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1" t="s">
        <v>80</v>
      </c>
      <c r="BK172" s="149">
        <f>ROUND(L172*K172,2)</f>
        <v>0</v>
      </c>
      <c r="BL172" s="21" t="s">
        <v>163</v>
      </c>
      <c r="BM172" s="21" t="s">
        <v>1723</v>
      </c>
    </row>
    <row r="173" spans="2:65" s="10" customFormat="1" ht="16.5" customHeight="1">
      <c r="B173" s="154"/>
      <c r="C173" s="155"/>
      <c r="D173" s="155"/>
      <c r="E173" s="156" t="s">
        <v>5</v>
      </c>
      <c r="F173" s="257" t="s">
        <v>1724</v>
      </c>
      <c r="G173" s="258"/>
      <c r="H173" s="258"/>
      <c r="I173" s="258"/>
      <c r="J173" s="155"/>
      <c r="K173" s="157">
        <v>50.561999999999998</v>
      </c>
      <c r="L173" s="155"/>
      <c r="M173" s="155"/>
      <c r="N173" s="155"/>
      <c r="O173" s="155"/>
      <c r="P173" s="155"/>
      <c r="Q173" s="155"/>
      <c r="R173" s="158"/>
      <c r="T173" s="159"/>
      <c r="U173" s="155"/>
      <c r="V173" s="155"/>
      <c r="W173" s="155"/>
      <c r="X173" s="155"/>
      <c r="Y173" s="155"/>
      <c r="Z173" s="155"/>
      <c r="AA173" s="160"/>
      <c r="AT173" s="161" t="s">
        <v>371</v>
      </c>
      <c r="AU173" s="161" t="s">
        <v>130</v>
      </c>
      <c r="AV173" s="10" t="s">
        <v>130</v>
      </c>
      <c r="AW173" s="10" t="s">
        <v>30</v>
      </c>
      <c r="AX173" s="10" t="s">
        <v>72</v>
      </c>
      <c r="AY173" s="161" t="s">
        <v>164</v>
      </c>
    </row>
    <row r="174" spans="2:65" s="11" customFormat="1" ht="16.5" customHeight="1">
      <c r="B174" s="162"/>
      <c r="C174" s="163"/>
      <c r="D174" s="163"/>
      <c r="E174" s="164" t="s">
        <v>5</v>
      </c>
      <c r="F174" s="255" t="s">
        <v>375</v>
      </c>
      <c r="G174" s="256"/>
      <c r="H174" s="256"/>
      <c r="I174" s="256"/>
      <c r="J174" s="163"/>
      <c r="K174" s="165">
        <v>50.561999999999998</v>
      </c>
      <c r="L174" s="163"/>
      <c r="M174" s="163"/>
      <c r="N174" s="163"/>
      <c r="O174" s="163"/>
      <c r="P174" s="163"/>
      <c r="Q174" s="163"/>
      <c r="R174" s="166"/>
      <c r="T174" s="167"/>
      <c r="U174" s="163"/>
      <c r="V174" s="163"/>
      <c r="W174" s="163"/>
      <c r="X174" s="163"/>
      <c r="Y174" s="163"/>
      <c r="Z174" s="163"/>
      <c r="AA174" s="168"/>
      <c r="AT174" s="169" t="s">
        <v>371</v>
      </c>
      <c r="AU174" s="169" t="s">
        <v>130</v>
      </c>
      <c r="AV174" s="11" t="s">
        <v>163</v>
      </c>
      <c r="AW174" s="11" t="s">
        <v>30</v>
      </c>
      <c r="AX174" s="11" t="s">
        <v>80</v>
      </c>
      <c r="AY174" s="169" t="s">
        <v>164</v>
      </c>
    </row>
    <row r="175" spans="2:65" s="1" customFormat="1" ht="25.5" customHeight="1">
      <c r="B175" s="140"/>
      <c r="C175" s="141" t="s">
        <v>243</v>
      </c>
      <c r="D175" s="141" t="s">
        <v>165</v>
      </c>
      <c r="E175" s="142" t="s">
        <v>1358</v>
      </c>
      <c r="F175" s="224" t="s">
        <v>1359</v>
      </c>
      <c r="G175" s="224"/>
      <c r="H175" s="224"/>
      <c r="I175" s="224"/>
      <c r="J175" s="143" t="s">
        <v>417</v>
      </c>
      <c r="K175" s="144">
        <v>6.3840000000000003</v>
      </c>
      <c r="L175" s="225">
        <v>0</v>
      </c>
      <c r="M175" s="225"/>
      <c r="N175" s="225">
        <f>ROUND(L175*K175,2)</f>
        <v>0</v>
      </c>
      <c r="O175" s="225"/>
      <c r="P175" s="225"/>
      <c r="Q175" s="225"/>
      <c r="R175" s="145"/>
      <c r="T175" s="146" t="s">
        <v>5</v>
      </c>
      <c r="U175" s="43" t="s">
        <v>37</v>
      </c>
      <c r="V175" s="147">
        <v>0.28599999999999998</v>
      </c>
      <c r="W175" s="147">
        <f>V175*K175</f>
        <v>1.8258239999999999</v>
      </c>
      <c r="X175" s="147">
        <v>0</v>
      </c>
      <c r="Y175" s="147">
        <f>X175*K175</f>
        <v>0</v>
      </c>
      <c r="Z175" s="147">
        <v>0</v>
      </c>
      <c r="AA175" s="148">
        <f>Z175*K175</f>
        <v>0</v>
      </c>
      <c r="AR175" s="21" t="s">
        <v>163</v>
      </c>
      <c r="AT175" s="21" t="s">
        <v>165</v>
      </c>
      <c r="AU175" s="21" t="s">
        <v>130</v>
      </c>
      <c r="AY175" s="21" t="s">
        <v>164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1" t="s">
        <v>80</v>
      </c>
      <c r="BK175" s="149">
        <f>ROUND(L175*K175,2)</f>
        <v>0</v>
      </c>
      <c r="BL175" s="21" t="s">
        <v>163</v>
      </c>
      <c r="BM175" s="21" t="s">
        <v>1725</v>
      </c>
    </row>
    <row r="176" spans="2:65" s="12" customFormat="1" ht="16.5" customHeight="1">
      <c r="B176" s="174"/>
      <c r="C176" s="175"/>
      <c r="D176" s="175"/>
      <c r="E176" s="176" t="s">
        <v>5</v>
      </c>
      <c r="F176" s="259" t="s">
        <v>1700</v>
      </c>
      <c r="G176" s="260"/>
      <c r="H176" s="260"/>
      <c r="I176" s="260"/>
      <c r="J176" s="175"/>
      <c r="K176" s="176" t="s">
        <v>5</v>
      </c>
      <c r="L176" s="175"/>
      <c r="M176" s="175"/>
      <c r="N176" s="175"/>
      <c r="O176" s="175"/>
      <c r="P176" s="175"/>
      <c r="Q176" s="175"/>
      <c r="R176" s="177"/>
      <c r="T176" s="178"/>
      <c r="U176" s="175"/>
      <c r="V176" s="175"/>
      <c r="W176" s="175"/>
      <c r="X176" s="175"/>
      <c r="Y176" s="175"/>
      <c r="Z176" s="175"/>
      <c r="AA176" s="179"/>
      <c r="AT176" s="180" t="s">
        <v>371</v>
      </c>
      <c r="AU176" s="180" t="s">
        <v>130</v>
      </c>
      <c r="AV176" s="12" t="s">
        <v>80</v>
      </c>
      <c r="AW176" s="12" t="s">
        <v>30</v>
      </c>
      <c r="AX176" s="12" t="s">
        <v>72</v>
      </c>
      <c r="AY176" s="180" t="s">
        <v>164</v>
      </c>
    </row>
    <row r="177" spans="2:65" s="10" customFormat="1" ht="16.5" customHeight="1">
      <c r="B177" s="154"/>
      <c r="C177" s="155"/>
      <c r="D177" s="155"/>
      <c r="E177" s="156" t="s">
        <v>5</v>
      </c>
      <c r="F177" s="253" t="s">
        <v>1726</v>
      </c>
      <c r="G177" s="254"/>
      <c r="H177" s="254"/>
      <c r="I177" s="254"/>
      <c r="J177" s="155"/>
      <c r="K177" s="157">
        <v>6.3840000000000003</v>
      </c>
      <c r="L177" s="155"/>
      <c r="M177" s="155"/>
      <c r="N177" s="155"/>
      <c r="O177" s="155"/>
      <c r="P177" s="155"/>
      <c r="Q177" s="155"/>
      <c r="R177" s="158"/>
      <c r="T177" s="159"/>
      <c r="U177" s="155"/>
      <c r="V177" s="155"/>
      <c r="W177" s="155"/>
      <c r="X177" s="155"/>
      <c r="Y177" s="155"/>
      <c r="Z177" s="155"/>
      <c r="AA177" s="160"/>
      <c r="AT177" s="161" t="s">
        <v>371</v>
      </c>
      <c r="AU177" s="161" t="s">
        <v>130</v>
      </c>
      <c r="AV177" s="10" t="s">
        <v>130</v>
      </c>
      <c r="AW177" s="10" t="s">
        <v>30</v>
      </c>
      <c r="AX177" s="10" t="s">
        <v>72</v>
      </c>
      <c r="AY177" s="161" t="s">
        <v>164</v>
      </c>
    </row>
    <row r="178" spans="2:65" s="11" customFormat="1" ht="16.5" customHeight="1">
      <c r="B178" s="162"/>
      <c r="C178" s="163"/>
      <c r="D178" s="163"/>
      <c r="E178" s="164" t="s">
        <v>5</v>
      </c>
      <c r="F178" s="255" t="s">
        <v>375</v>
      </c>
      <c r="G178" s="256"/>
      <c r="H178" s="256"/>
      <c r="I178" s="256"/>
      <c r="J178" s="163"/>
      <c r="K178" s="165">
        <v>6.3840000000000003</v>
      </c>
      <c r="L178" s="163"/>
      <c r="M178" s="163"/>
      <c r="N178" s="163"/>
      <c r="O178" s="163"/>
      <c r="P178" s="163"/>
      <c r="Q178" s="163"/>
      <c r="R178" s="166"/>
      <c r="T178" s="167"/>
      <c r="U178" s="163"/>
      <c r="V178" s="163"/>
      <c r="W178" s="163"/>
      <c r="X178" s="163"/>
      <c r="Y178" s="163"/>
      <c r="Z178" s="163"/>
      <c r="AA178" s="168"/>
      <c r="AT178" s="169" t="s">
        <v>371</v>
      </c>
      <c r="AU178" s="169" t="s">
        <v>130</v>
      </c>
      <c r="AV178" s="11" t="s">
        <v>163</v>
      </c>
      <c r="AW178" s="11" t="s">
        <v>30</v>
      </c>
      <c r="AX178" s="11" t="s">
        <v>80</v>
      </c>
      <c r="AY178" s="169" t="s">
        <v>164</v>
      </c>
    </row>
    <row r="179" spans="2:65" s="1" customFormat="1" ht="16.5" customHeight="1">
      <c r="B179" s="140"/>
      <c r="C179" s="170" t="s">
        <v>10</v>
      </c>
      <c r="D179" s="170" t="s">
        <v>508</v>
      </c>
      <c r="E179" s="171" t="s">
        <v>828</v>
      </c>
      <c r="F179" s="263" t="s">
        <v>829</v>
      </c>
      <c r="G179" s="263"/>
      <c r="H179" s="263"/>
      <c r="I179" s="263"/>
      <c r="J179" s="172" t="s">
        <v>511</v>
      </c>
      <c r="K179" s="173">
        <v>13.113</v>
      </c>
      <c r="L179" s="264">
        <v>0</v>
      </c>
      <c r="M179" s="264"/>
      <c r="N179" s="264">
        <f>ROUND(L179*K179,2)</f>
        <v>0</v>
      </c>
      <c r="O179" s="225"/>
      <c r="P179" s="225"/>
      <c r="Q179" s="225"/>
      <c r="R179" s="145"/>
      <c r="T179" s="146" t="s">
        <v>5</v>
      </c>
      <c r="U179" s="43" t="s">
        <v>37</v>
      </c>
      <c r="V179" s="147">
        <v>0</v>
      </c>
      <c r="W179" s="147">
        <f>V179*K179</f>
        <v>0</v>
      </c>
      <c r="X179" s="147">
        <v>0</v>
      </c>
      <c r="Y179" s="147">
        <f>X179*K179</f>
        <v>0</v>
      </c>
      <c r="Z179" s="147">
        <v>0</v>
      </c>
      <c r="AA179" s="148">
        <f>Z179*K179</f>
        <v>0</v>
      </c>
      <c r="AR179" s="21" t="s">
        <v>340</v>
      </c>
      <c r="AT179" s="21" t="s">
        <v>508</v>
      </c>
      <c r="AU179" s="21" t="s">
        <v>130</v>
      </c>
      <c r="AY179" s="21" t="s">
        <v>164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1" t="s">
        <v>80</v>
      </c>
      <c r="BK179" s="149">
        <f>ROUND(L179*K179,2)</f>
        <v>0</v>
      </c>
      <c r="BL179" s="21" t="s">
        <v>163</v>
      </c>
      <c r="BM179" s="21" t="s">
        <v>1727</v>
      </c>
    </row>
    <row r="180" spans="2:65" s="10" customFormat="1" ht="16.5" customHeight="1">
      <c r="B180" s="154"/>
      <c r="C180" s="155"/>
      <c r="D180" s="155"/>
      <c r="E180" s="156" t="s">
        <v>5</v>
      </c>
      <c r="F180" s="257" t="s">
        <v>1728</v>
      </c>
      <c r="G180" s="258"/>
      <c r="H180" s="258"/>
      <c r="I180" s="258"/>
      <c r="J180" s="155"/>
      <c r="K180" s="157">
        <v>13.113</v>
      </c>
      <c r="L180" s="155"/>
      <c r="M180" s="155"/>
      <c r="N180" s="155"/>
      <c r="O180" s="155"/>
      <c r="P180" s="155"/>
      <c r="Q180" s="155"/>
      <c r="R180" s="158"/>
      <c r="T180" s="159"/>
      <c r="U180" s="155"/>
      <c r="V180" s="155"/>
      <c r="W180" s="155"/>
      <c r="X180" s="155"/>
      <c r="Y180" s="155"/>
      <c r="Z180" s="155"/>
      <c r="AA180" s="160"/>
      <c r="AT180" s="161" t="s">
        <v>371</v>
      </c>
      <c r="AU180" s="161" t="s">
        <v>130</v>
      </c>
      <c r="AV180" s="10" t="s">
        <v>130</v>
      </c>
      <c r="AW180" s="10" t="s">
        <v>30</v>
      </c>
      <c r="AX180" s="10" t="s">
        <v>72</v>
      </c>
      <c r="AY180" s="161" t="s">
        <v>164</v>
      </c>
    </row>
    <row r="181" spans="2:65" s="11" customFormat="1" ht="16.5" customHeight="1">
      <c r="B181" s="162"/>
      <c r="C181" s="163"/>
      <c r="D181" s="163"/>
      <c r="E181" s="164" t="s">
        <v>5</v>
      </c>
      <c r="F181" s="255" t="s">
        <v>375</v>
      </c>
      <c r="G181" s="256"/>
      <c r="H181" s="256"/>
      <c r="I181" s="256"/>
      <c r="J181" s="163"/>
      <c r="K181" s="165">
        <v>13.113</v>
      </c>
      <c r="L181" s="163"/>
      <c r="M181" s="163"/>
      <c r="N181" s="163"/>
      <c r="O181" s="163"/>
      <c r="P181" s="163"/>
      <c r="Q181" s="163"/>
      <c r="R181" s="166"/>
      <c r="T181" s="167"/>
      <c r="U181" s="163"/>
      <c r="V181" s="163"/>
      <c r="W181" s="163"/>
      <c r="X181" s="163"/>
      <c r="Y181" s="163"/>
      <c r="Z181" s="163"/>
      <c r="AA181" s="168"/>
      <c r="AT181" s="169" t="s">
        <v>371</v>
      </c>
      <c r="AU181" s="169" t="s">
        <v>130</v>
      </c>
      <c r="AV181" s="11" t="s">
        <v>163</v>
      </c>
      <c r="AW181" s="11" t="s">
        <v>30</v>
      </c>
      <c r="AX181" s="11" t="s">
        <v>80</v>
      </c>
      <c r="AY181" s="169" t="s">
        <v>164</v>
      </c>
    </row>
    <row r="182" spans="2:65" s="1" customFormat="1" ht="25.5" customHeight="1">
      <c r="B182" s="140"/>
      <c r="C182" s="141" t="s">
        <v>250</v>
      </c>
      <c r="D182" s="141" t="s">
        <v>165</v>
      </c>
      <c r="E182" s="142" t="s">
        <v>454</v>
      </c>
      <c r="F182" s="224" t="s">
        <v>455</v>
      </c>
      <c r="G182" s="224"/>
      <c r="H182" s="224"/>
      <c r="I182" s="224"/>
      <c r="J182" s="143" t="s">
        <v>368</v>
      </c>
      <c r="K182" s="144">
        <v>16.8</v>
      </c>
      <c r="L182" s="225">
        <v>0</v>
      </c>
      <c r="M182" s="225"/>
      <c r="N182" s="225">
        <f>ROUND(L182*K182,2)</f>
        <v>0</v>
      </c>
      <c r="O182" s="225"/>
      <c r="P182" s="225"/>
      <c r="Q182" s="225"/>
      <c r="R182" s="145"/>
      <c r="T182" s="146" t="s">
        <v>5</v>
      </c>
      <c r="U182" s="43" t="s">
        <v>37</v>
      </c>
      <c r="V182" s="147">
        <v>1.7999999999999999E-2</v>
      </c>
      <c r="W182" s="147">
        <f>V182*K182</f>
        <v>0.3024</v>
      </c>
      <c r="X182" s="147">
        <v>0</v>
      </c>
      <c r="Y182" s="147">
        <f>X182*K182</f>
        <v>0</v>
      </c>
      <c r="Z182" s="147">
        <v>0</v>
      </c>
      <c r="AA182" s="148">
        <f>Z182*K182</f>
        <v>0</v>
      </c>
      <c r="AR182" s="21" t="s">
        <v>163</v>
      </c>
      <c r="AT182" s="21" t="s">
        <v>165</v>
      </c>
      <c r="AU182" s="21" t="s">
        <v>130</v>
      </c>
      <c r="AY182" s="21" t="s">
        <v>164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1" t="s">
        <v>80</v>
      </c>
      <c r="BK182" s="149">
        <f>ROUND(L182*K182,2)</f>
        <v>0</v>
      </c>
      <c r="BL182" s="21" t="s">
        <v>163</v>
      </c>
      <c r="BM182" s="21" t="s">
        <v>1729</v>
      </c>
    </row>
    <row r="183" spans="2:65" s="10" customFormat="1" ht="16.5" customHeight="1">
      <c r="B183" s="154"/>
      <c r="C183" s="155"/>
      <c r="D183" s="155"/>
      <c r="E183" s="156" t="s">
        <v>5</v>
      </c>
      <c r="F183" s="257" t="s">
        <v>1730</v>
      </c>
      <c r="G183" s="258"/>
      <c r="H183" s="258"/>
      <c r="I183" s="258"/>
      <c r="J183" s="155"/>
      <c r="K183" s="157">
        <v>16.8</v>
      </c>
      <c r="L183" s="155"/>
      <c r="M183" s="155"/>
      <c r="N183" s="155"/>
      <c r="O183" s="155"/>
      <c r="P183" s="155"/>
      <c r="Q183" s="155"/>
      <c r="R183" s="158"/>
      <c r="T183" s="159"/>
      <c r="U183" s="155"/>
      <c r="V183" s="155"/>
      <c r="W183" s="155"/>
      <c r="X183" s="155"/>
      <c r="Y183" s="155"/>
      <c r="Z183" s="155"/>
      <c r="AA183" s="160"/>
      <c r="AT183" s="161" t="s">
        <v>371</v>
      </c>
      <c r="AU183" s="161" t="s">
        <v>130</v>
      </c>
      <c r="AV183" s="10" t="s">
        <v>130</v>
      </c>
      <c r="AW183" s="10" t="s">
        <v>30</v>
      </c>
      <c r="AX183" s="10" t="s">
        <v>72</v>
      </c>
      <c r="AY183" s="161" t="s">
        <v>164</v>
      </c>
    </row>
    <row r="184" spans="2:65" s="11" customFormat="1" ht="16.5" customHeight="1">
      <c r="B184" s="162"/>
      <c r="C184" s="163"/>
      <c r="D184" s="163"/>
      <c r="E184" s="164" t="s">
        <v>5</v>
      </c>
      <c r="F184" s="255" t="s">
        <v>375</v>
      </c>
      <c r="G184" s="256"/>
      <c r="H184" s="256"/>
      <c r="I184" s="256"/>
      <c r="J184" s="163"/>
      <c r="K184" s="165">
        <v>16.8</v>
      </c>
      <c r="L184" s="163"/>
      <c r="M184" s="163"/>
      <c r="N184" s="163"/>
      <c r="O184" s="163"/>
      <c r="P184" s="163"/>
      <c r="Q184" s="163"/>
      <c r="R184" s="166"/>
      <c r="T184" s="167"/>
      <c r="U184" s="163"/>
      <c r="V184" s="163"/>
      <c r="W184" s="163"/>
      <c r="X184" s="163"/>
      <c r="Y184" s="163"/>
      <c r="Z184" s="163"/>
      <c r="AA184" s="168"/>
      <c r="AT184" s="169" t="s">
        <v>371</v>
      </c>
      <c r="AU184" s="169" t="s">
        <v>130</v>
      </c>
      <c r="AV184" s="11" t="s">
        <v>163</v>
      </c>
      <c r="AW184" s="11" t="s">
        <v>30</v>
      </c>
      <c r="AX184" s="11" t="s">
        <v>80</v>
      </c>
      <c r="AY184" s="169" t="s">
        <v>164</v>
      </c>
    </row>
    <row r="185" spans="2:65" s="9" customFormat="1" ht="29.85" customHeight="1">
      <c r="B185" s="129"/>
      <c r="C185" s="130"/>
      <c r="D185" s="139" t="s">
        <v>761</v>
      </c>
      <c r="E185" s="139"/>
      <c r="F185" s="139"/>
      <c r="G185" s="139"/>
      <c r="H185" s="139"/>
      <c r="I185" s="139"/>
      <c r="J185" s="139"/>
      <c r="K185" s="139"/>
      <c r="L185" s="139"/>
      <c r="M185" s="139"/>
      <c r="N185" s="230">
        <f>BK185</f>
        <v>0</v>
      </c>
      <c r="O185" s="231"/>
      <c r="P185" s="231"/>
      <c r="Q185" s="231"/>
      <c r="R185" s="132"/>
      <c r="T185" s="133"/>
      <c r="U185" s="130"/>
      <c r="V185" s="130"/>
      <c r="W185" s="134">
        <f>SUM(W186:W188)</f>
        <v>2.66</v>
      </c>
      <c r="X185" s="130"/>
      <c r="Y185" s="134">
        <f>SUM(Y186:Y188)</f>
        <v>3.4481999999999999</v>
      </c>
      <c r="Z185" s="130"/>
      <c r="AA185" s="135">
        <f>SUM(AA186:AA188)</f>
        <v>0</v>
      </c>
      <c r="AR185" s="136" t="s">
        <v>80</v>
      </c>
      <c r="AT185" s="137" t="s">
        <v>71</v>
      </c>
      <c r="AU185" s="137" t="s">
        <v>80</v>
      </c>
      <c r="AY185" s="136" t="s">
        <v>164</v>
      </c>
      <c r="BK185" s="138">
        <f>SUM(BK186:BK188)</f>
        <v>0</v>
      </c>
    </row>
    <row r="186" spans="2:65" s="1" customFormat="1" ht="38.25" customHeight="1">
      <c r="B186" s="140"/>
      <c r="C186" s="141" t="s">
        <v>254</v>
      </c>
      <c r="D186" s="141" t="s">
        <v>165</v>
      </c>
      <c r="E186" s="142" t="s">
        <v>834</v>
      </c>
      <c r="F186" s="224" t="s">
        <v>835</v>
      </c>
      <c r="G186" s="224"/>
      <c r="H186" s="224"/>
      <c r="I186" s="224"/>
      <c r="J186" s="143" t="s">
        <v>409</v>
      </c>
      <c r="K186" s="144">
        <v>14</v>
      </c>
      <c r="L186" s="225">
        <v>0</v>
      </c>
      <c r="M186" s="225"/>
      <c r="N186" s="225">
        <f>ROUND(L186*K186,2)</f>
        <v>0</v>
      </c>
      <c r="O186" s="225"/>
      <c r="P186" s="225"/>
      <c r="Q186" s="225"/>
      <c r="R186" s="145"/>
      <c r="T186" s="146" t="s">
        <v>5</v>
      </c>
      <c r="U186" s="43" t="s">
        <v>37</v>
      </c>
      <c r="V186" s="147">
        <v>0.19</v>
      </c>
      <c r="W186" s="147">
        <f>V186*K186</f>
        <v>2.66</v>
      </c>
      <c r="X186" s="147">
        <v>0.24629999999999999</v>
      </c>
      <c r="Y186" s="147">
        <f>X186*K186</f>
        <v>3.4481999999999999</v>
      </c>
      <c r="Z186" s="147">
        <v>0</v>
      </c>
      <c r="AA186" s="148">
        <f>Z186*K186</f>
        <v>0</v>
      </c>
      <c r="AR186" s="21" t="s">
        <v>163</v>
      </c>
      <c r="AT186" s="21" t="s">
        <v>165</v>
      </c>
      <c r="AU186" s="21" t="s">
        <v>130</v>
      </c>
      <c r="AY186" s="21" t="s">
        <v>164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1" t="s">
        <v>80</v>
      </c>
      <c r="BK186" s="149">
        <f>ROUND(L186*K186,2)</f>
        <v>0</v>
      </c>
      <c r="BL186" s="21" t="s">
        <v>163</v>
      </c>
      <c r="BM186" s="21" t="s">
        <v>1731</v>
      </c>
    </row>
    <row r="187" spans="2:65" s="10" customFormat="1" ht="16.5" customHeight="1">
      <c r="B187" s="154"/>
      <c r="C187" s="155"/>
      <c r="D187" s="155"/>
      <c r="E187" s="156" t="s">
        <v>5</v>
      </c>
      <c r="F187" s="257" t="s">
        <v>220</v>
      </c>
      <c r="G187" s="258"/>
      <c r="H187" s="258"/>
      <c r="I187" s="258"/>
      <c r="J187" s="155"/>
      <c r="K187" s="157">
        <v>14</v>
      </c>
      <c r="L187" s="155"/>
      <c r="M187" s="155"/>
      <c r="N187" s="155"/>
      <c r="O187" s="155"/>
      <c r="P187" s="155"/>
      <c r="Q187" s="155"/>
      <c r="R187" s="158"/>
      <c r="T187" s="159"/>
      <c r="U187" s="155"/>
      <c r="V187" s="155"/>
      <c r="W187" s="155"/>
      <c r="X187" s="155"/>
      <c r="Y187" s="155"/>
      <c r="Z187" s="155"/>
      <c r="AA187" s="160"/>
      <c r="AT187" s="161" t="s">
        <v>371</v>
      </c>
      <c r="AU187" s="161" t="s">
        <v>130</v>
      </c>
      <c r="AV187" s="10" t="s">
        <v>130</v>
      </c>
      <c r="AW187" s="10" t="s">
        <v>30</v>
      </c>
      <c r="AX187" s="10" t="s">
        <v>72</v>
      </c>
      <c r="AY187" s="161" t="s">
        <v>164</v>
      </c>
    </row>
    <row r="188" spans="2:65" s="11" customFormat="1" ht="16.5" customHeight="1">
      <c r="B188" s="162"/>
      <c r="C188" s="163"/>
      <c r="D188" s="163"/>
      <c r="E188" s="164" t="s">
        <v>5</v>
      </c>
      <c r="F188" s="255" t="s">
        <v>375</v>
      </c>
      <c r="G188" s="256"/>
      <c r="H188" s="256"/>
      <c r="I188" s="256"/>
      <c r="J188" s="163"/>
      <c r="K188" s="165">
        <v>14</v>
      </c>
      <c r="L188" s="163"/>
      <c r="M188" s="163"/>
      <c r="N188" s="163"/>
      <c r="O188" s="163"/>
      <c r="P188" s="163"/>
      <c r="Q188" s="163"/>
      <c r="R188" s="166"/>
      <c r="T188" s="167"/>
      <c r="U188" s="163"/>
      <c r="V188" s="163"/>
      <c r="W188" s="163"/>
      <c r="X188" s="163"/>
      <c r="Y188" s="163"/>
      <c r="Z188" s="163"/>
      <c r="AA188" s="168"/>
      <c r="AT188" s="169" t="s">
        <v>371</v>
      </c>
      <c r="AU188" s="169" t="s">
        <v>130</v>
      </c>
      <c r="AV188" s="11" t="s">
        <v>163</v>
      </c>
      <c r="AW188" s="11" t="s">
        <v>30</v>
      </c>
      <c r="AX188" s="11" t="s">
        <v>80</v>
      </c>
      <c r="AY188" s="169" t="s">
        <v>164</v>
      </c>
    </row>
    <row r="189" spans="2:65" s="9" customFormat="1" ht="29.85" customHeight="1">
      <c r="B189" s="129"/>
      <c r="C189" s="130"/>
      <c r="D189" s="139" t="s">
        <v>762</v>
      </c>
      <c r="E189" s="139"/>
      <c r="F189" s="139"/>
      <c r="G189" s="139"/>
      <c r="H189" s="139"/>
      <c r="I189" s="139"/>
      <c r="J189" s="139"/>
      <c r="K189" s="139"/>
      <c r="L189" s="139"/>
      <c r="M189" s="139"/>
      <c r="N189" s="230">
        <f>BK189</f>
        <v>0</v>
      </c>
      <c r="O189" s="231"/>
      <c r="P189" s="231"/>
      <c r="Q189" s="231"/>
      <c r="R189" s="132"/>
      <c r="T189" s="133"/>
      <c r="U189" s="130"/>
      <c r="V189" s="130"/>
      <c r="W189" s="134">
        <f>SUM(W190:W202)</f>
        <v>4.5486109999999993</v>
      </c>
      <c r="X189" s="130"/>
      <c r="Y189" s="134">
        <f>SUM(Y190:Y202)</f>
        <v>1.7119840000000001E-2</v>
      </c>
      <c r="Z189" s="130"/>
      <c r="AA189" s="135">
        <f>SUM(AA190:AA202)</f>
        <v>0</v>
      </c>
      <c r="AR189" s="136" t="s">
        <v>80</v>
      </c>
      <c r="AT189" s="137" t="s">
        <v>71</v>
      </c>
      <c r="AU189" s="137" t="s">
        <v>80</v>
      </c>
      <c r="AY189" s="136" t="s">
        <v>164</v>
      </c>
      <c r="BK189" s="138">
        <f>SUM(BK190:BK202)</f>
        <v>0</v>
      </c>
    </row>
    <row r="190" spans="2:65" s="1" customFormat="1" ht="25.5" customHeight="1">
      <c r="B190" s="140"/>
      <c r="C190" s="141" t="s">
        <v>258</v>
      </c>
      <c r="D190" s="141" t="s">
        <v>165</v>
      </c>
      <c r="E190" s="142" t="s">
        <v>838</v>
      </c>
      <c r="F190" s="224" t="s">
        <v>839</v>
      </c>
      <c r="G190" s="224"/>
      <c r="H190" s="224"/>
      <c r="I190" s="224"/>
      <c r="J190" s="143" t="s">
        <v>417</v>
      </c>
      <c r="K190" s="144">
        <v>2.698</v>
      </c>
      <c r="L190" s="225">
        <v>0</v>
      </c>
      <c r="M190" s="225"/>
      <c r="N190" s="225">
        <f>ROUND(L190*K190,2)</f>
        <v>0</v>
      </c>
      <c r="O190" s="225"/>
      <c r="P190" s="225"/>
      <c r="Q190" s="225"/>
      <c r="R190" s="145"/>
      <c r="T190" s="146" t="s">
        <v>5</v>
      </c>
      <c r="U190" s="43" t="s">
        <v>37</v>
      </c>
      <c r="V190" s="147">
        <v>1.3169999999999999</v>
      </c>
      <c r="W190" s="147">
        <f>V190*K190</f>
        <v>3.5532659999999998</v>
      </c>
      <c r="X190" s="147">
        <v>0</v>
      </c>
      <c r="Y190" s="147">
        <f>X190*K190</f>
        <v>0</v>
      </c>
      <c r="Z190" s="147">
        <v>0</v>
      </c>
      <c r="AA190" s="148">
        <f>Z190*K190</f>
        <v>0</v>
      </c>
      <c r="AR190" s="21" t="s">
        <v>163</v>
      </c>
      <c r="AT190" s="21" t="s">
        <v>165</v>
      </c>
      <c r="AU190" s="21" t="s">
        <v>130</v>
      </c>
      <c r="AY190" s="21" t="s">
        <v>164</v>
      </c>
      <c r="BE190" s="149">
        <f>IF(U190="základní",N190,0)</f>
        <v>0</v>
      </c>
      <c r="BF190" s="149">
        <f>IF(U190="snížená",N190,0)</f>
        <v>0</v>
      </c>
      <c r="BG190" s="149">
        <f>IF(U190="zákl. přenesená",N190,0)</f>
        <v>0</v>
      </c>
      <c r="BH190" s="149">
        <f>IF(U190="sníž. přenesená",N190,0)</f>
        <v>0</v>
      </c>
      <c r="BI190" s="149">
        <f>IF(U190="nulová",N190,0)</f>
        <v>0</v>
      </c>
      <c r="BJ190" s="21" t="s">
        <v>80</v>
      </c>
      <c r="BK190" s="149">
        <f>ROUND(L190*K190,2)</f>
        <v>0</v>
      </c>
      <c r="BL190" s="21" t="s">
        <v>163</v>
      </c>
      <c r="BM190" s="21" t="s">
        <v>1732</v>
      </c>
    </row>
    <row r="191" spans="2:65" s="12" customFormat="1" ht="16.5" customHeight="1">
      <c r="B191" s="174"/>
      <c r="C191" s="175"/>
      <c r="D191" s="175"/>
      <c r="E191" s="176" t="s">
        <v>5</v>
      </c>
      <c r="F191" s="259" t="s">
        <v>1700</v>
      </c>
      <c r="G191" s="260"/>
      <c r="H191" s="260"/>
      <c r="I191" s="260"/>
      <c r="J191" s="175"/>
      <c r="K191" s="176" t="s">
        <v>5</v>
      </c>
      <c r="L191" s="175"/>
      <c r="M191" s="175"/>
      <c r="N191" s="175"/>
      <c r="O191" s="175"/>
      <c r="P191" s="175"/>
      <c r="Q191" s="175"/>
      <c r="R191" s="177"/>
      <c r="T191" s="178"/>
      <c r="U191" s="175"/>
      <c r="V191" s="175"/>
      <c r="W191" s="175"/>
      <c r="X191" s="175"/>
      <c r="Y191" s="175"/>
      <c r="Z191" s="175"/>
      <c r="AA191" s="179"/>
      <c r="AT191" s="180" t="s">
        <v>371</v>
      </c>
      <c r="AU191" s="180" t="s">
        <v>130</v>
      </c>
      <c r="AV191" s="12" t="s">
        <v>80</v>
      </c>
      <c r="AW191" s="12" t="s">
        <v>30</v>
      </c>
      <c r="AX191" s="12" t="s">
        <v>72</v>
      </c>
      <c r="AY191" s="180" t="s">
        <v>164</v>
      </c>
    </row>
    <row r="192" spans="2:65" s="10" customFormat="1" ht="16.5" customHeight="1">
      <c r="B192" s="154"/>
      <c r="C192" s="155"/>
      <c r="D192" s="155"/>
      <c r="E192" s="156" t="s">
        <v>5</v>
      </c>
      <c r="F192" s="253" t="s">
        <v>1733</v>
      </c>
      <c r="G192" s="254"/>
      <c r="H192" s="254"/>
      <c r="I192" s="254"/>
      <c r="J192" s="155"/>
      <c r="K192" s="157">
        <v>2.698</v>
      </c>
      <c r="L192" s="155"/>
      <c r="M192" s="155"/>
      <c r="N192" s="155"/>
      <c r="O192" s="155"/>
      <c r="P192" s="155"/>
      <c r="Q192" s="155"/>
      <c r="R192" s="158"/>
      <c r="T192" s="159"/>
      <c r="U192" s="155"/>
      <c r="V192" s="155"/>
      <c r="W192" s="155"/>
      <c r="X192" s="155"/>
      <c r="Y192" s="155"/>
      <c r="Z192" s="155"/>
      <c r="AA192" s="160"/>
      <c r="AT192" s="161" t="s">
        <v>371</v>
      </c>
      <c r="AU192" s="161" t="s">
        <v>130</v>
      </c>
      <c r="AV192" s="10" t="s">
        <v>130</v>
      </c>
      <c r="AW192" s="10" t="s">
        <v>30</v>
      </c>
      <c r="AX192" s="10" t="s">
        <v>72</v>
      </c>
      <c r="AY192" s="161" t="s">
        <v>164</v>
      </c>
    </row>
    <row r="193" spans="2:65" s="11" customFormat="1" ht="16.5" customHeight="1">
      <c r="B193" s="162"/>
      <c r="C193" s="163"/>
      <c r="D193" s="163"/>
      <c r="E193" s="164" t="s">
        <v>5</v>
      </c>
      <c r="F193" s="255" t="s">
        <v>375</v>
      </c>
      <c r="G193" s="256"/>
      <c r="H193" s="256"/>
      <c r="I193" s="256"/>
      <c r="J193" s="163"/>
      <c r="K193" s="165">
        <v>2.698</v>
      </c>
      <c r="L193" s="163"/>
      <c r="M193" s="163"/>
      <c r="N193" s="163"/>
      <c r="O193" s="163"/>
      <c r="P193" s="163"/>
      <c r="Q193" s="163"/>
      <c r="R193" s="166"/>
      <c r="T193" s="167"/>
      <c r="U193" s="163"/>
      <c r="V193" s="163"/>
      <c r="W193" s="163"/>
      <c r="X193" s="163"/>
      <c r="Y193" s="163"/>
      <c r="Z193" s="163"/>
      <c r="AA193" s="168"/>
      <c r="AT193" s="169" t="s">
        <v>371</v>
      </c>
      <c r="AU193" s="169" t="s">
        <v>130</v>
      </c>
      <c r="AV193" s="11" t="s">
        <v>163</v>
      </c>
      <c r="AW193" s="11" t="s">
        <v>30</v>
      </c>
      <c r="AX193" s="11" t="s">
        <v>80</v>
      </c>
      <c r="AY193" s="169" t="s">
        <v>164</v>
      </c>
    </row>
    <row r="194" spans="2:65" s="1" customFormat="1" ht="25.5" customHeight="1">
      <c r="B194" s="140"/>
      <c r="C194" s="141" t="s">
        <v>262</v>
      </c>
      <c r="D194" s="141" t="s">
        <v>165</v>
      </c>
      <c r="E194" s="142" t="s">
        <v>1734</v>
      </c>
      <c r="F194" s="224" t="s">
        <v>1735</v>
      </c>
      <c r="G194" s="224"/>
      <c r="H194" s="224"/>
      <c r="I194" s="224"/>
      <c r="J194" s="143" t="s">
        <v>417</v>
      </c>
      <c r="K194" s="144">
        <v>0.19700000000000001</v>
      </c>
      <c r="L194" s="225">
        <v>0</v>
      </c>
      <c r="M194" s="225"/>
      <c r="N194" s="225">
        <f>ROUND(L194*K194,2)</f>
        <v>0</v>
      </c>
      <c r="O194" s="225"/>
      <c r="P194" s="225"/>
      <c r="Q194" s="225"/>
      <c r="R194" s="145"/>
      <c r="T194" s="146" t="s">
        <v>5</v>
      </c>
      <c r="U194" s="43" t="s">
        <v>37</v>
      </c>
      <c r="V194" s="147">
        <v>1.4650000000000001</v>
      </c>
      <c r="W194" s="147">
        <f>V194*K194</f>
        <v>0.288605</v>
      </c>
      <c r="X194" s="147">
        <v>0</v>
      </c>
      <c r="Y194" s="147">
        <f>X194*K194</f>
        <v>0</v>
      </c>
      <c r="Z194" s="147">
        <v>0</v>
      </c>
      <c r="AA194" s="148">
        <f>Z194*K194</f>
        <v>0</v>
      </c>
      <c r="AR194" s="21" t="s">
        <v>163</v>
      </c>
      <c r="AT194" s="21" t="s">
        <v>165</v>
      </c>
      <c r="AU194" s="21" t="s">
        <v>130</v>
      </c>
      <c r="AY194" s="21" t="s">
        <v>164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1" t="s">
        <v>80</v>
      </c>
      <c r="BK194" s="149">
        <f>ROUND(L194*K194,2)</f>
        <v>0</v>
      </c>
      <c r="BL194" s="21" t="s">
        <v>163</v>
      </c>
      <c r="BM194" s="21" t="s">
        <v>1736</v>
      </c>
    </row>
    <row r="195" spans="2:65" s="10" customFormat="1" ht="16.5" customHeight="1">
      <c r="B195" s="154"/>
      <c r="C195" s="155"/>
      <c r="D195" s="155"/>
      <c r="E195" s="156" t="s">
        <v>5</v>
      </c>
      <c r="F195" s="257" t="s">
        <v>1737</v>
      </c>
      <c r="G195" s="258"/>
      <c r="H195" s="258"/>
      <c r="I195" s="258"/>
      <c r="J195" s="155"/>
      <c r="K195" s="157">
        <v>0.19700000000000001</v>
      </c>
      <c r="L195" s="155"/>
      <c r="M195" s="155"/>
      <c r="N195" s="155"/>
      <c r="O195" s="155"/>
      <c r="P195" s="155"/>
      <c r="Q195" s="155"/>
      <c r="R195" s="158"/>
      <c r="T195" s="159"/>
      <c r="U195" s="155"/>
      <c r="V195" s="155"/>
      <c r="W195" s="155"/>
      <c r="X195" s="155"/>
      <c r="Y195" s="155"/>
      <c r="Z195" s="155"/>
      <c r="AA195" s="160"/>
      <c r="AT195" s="161" t="s">
        <v>371</v>
      </c>
      <c r="AU195" s="161" t="s">
        <v>130</v>
      </c>
      <c r="AV195" s="10" t="s">
        <v>130</v>
      </c>
      <c r="AW195" s="10" t="s">
        <v>30</v>
      </c>
      <c r="AX195" s="10" t="s">
        <v>72</v>
      </c>
      <c r="AY195" s="161" t="s">
        <v>164</v>
      </c>
    </row>
    <row r="196" spans="2:65" s="11" customFormat="1" ht="16.5" customHeight="1">
      <c r="B196" s="162"/>
      <c r="C196" s="163"/>
      <c r="D196" s="163"/>
      <c r="E196" s="164" t="s">
        <v>5</v>
      </c>
      <c r="F196" s="255" t="s">
        <v>375</v>
      </c>
      <c r="G196" s="256"/>
      <c r="H196" s="256"/>
      <c r="I196" s="256"/>
      <c r="J196" s="163"/>
      <c r="K196" s="165">
        <v>0.19700000000000001</v>
      </c>
      <c r="L196" s="163"/>
      <c r="M196" s="163"/>
      <c r="N196" s="163"/>
      <c r="O196" s="163"/>
      <c r="P196" s="163"/>
      <c r="Q196" s="163"/>
      <c r="R196" s="166"/>
      <c r="T196" s="167"/>
      <c r="U196" s="163"/>
      <c r="V196" s="163"/>
      <c r="W196" s="163"/>
      <c r="X196" s="163"/>
      <c r="Y196" s="163"/>
      <c r="Z196" s="163"/>
      <c r="AA196" s="168"/>
      <c r="AT196" s="169" t="s">
        <v>371</v>
      </c>
      <c r="AU196" s="169" t="s">
        <v>130</v>
      </c>
      <c r="AV196" s="11" t="s">
        <v>163</v>
      </c>
      <c r="AW196" s="11" t="s">
        <v>30</v>
      </c>
      <c r="AX196" s="11" t="s">
        <v>80</v>
      </c>
      <c r="AY196" s="169" t="s">
        <v>164</v>
      </c>
    </row>
    <row r="197" spans="2:65" s="1" customFormat="1" ht="25.5" customHeight="1">
      <c r="B197" s="140"/>
      <c r="C197" s="141" t="s">
        <v>266</v>
      </c>
      <c r="D197" s="141" t="s">
        <v>165</v>
      </c>
      <c r="E197" s="142" t="s">
        <v>1738</v>
      </c>
      <c r="F197" s="224" t="s">
        <v>1739</v>
      </c>
      <c r="G197" s="224"/>
      <c r="H197" s="224"/>
      <c r="I197" s="224"/>
      <c r="J197" s="143" t="s">
        <v>368</v>
      </c>
      <c r="K197" s="144">
        <v>0.56399999999999995</v>
      </c>
      <c r="L197" s="225">
        <v>0</v>
      </c>
      <c r="M197" s="225"/>
      <c r="N197" s="225">
        <f>ROUND(L197*K197,2)</f>
        <v>0</v>
      </c>
      <c r="O197" s="225"/>
      <c r="P197" s="225"/>
      <c r="Q197" s="225"/>
      <c r="R197" s="145"/>
      <c r="T197" s="146" t="s">
        <v>5</v>
      </c>
      <c r="U197" s="43" t="s">
        <v>37</v>
      </c>
      <c r="V197" s="147">
        <v>0.82099999999999995</v>
      </c>
      <c r="W197" s="147">
        <f>V197*K197</f>
        <v>0.46304399999999996</v>
      </c>
      <c r="X197" s="147">
        <v>6.3200000000000001E-3</v>
      </c>
      <c r="Y197" s="147">
        <f>X197*K197</f>
        <v>3.5644799999999996E-3</v>
      </c>
      <c r="Z197" s="147">
        <v>0</v>
      </c>
      <c r="AA197" s="148">
        <f>Z197*K197</f>
        <v>0</v>
      </c>
      <c r="AR197" s="21" t="s">
        <v>163</v>
      </c>
      <c r="AT197" s="21" t="s">
        <v>165</v>
      </c>
      <c r="AU197" s="21" t="s">
        <v>130</v>
      </c>
      <c r="AY197" s="21" t="s">
        <v>164</v>
      </c>
      <c r="BE197" s="149">
        <f>IF(U197="základní",N197,0)</f>
        <v>0</v>
      </c>
      <c r="BF197" s="149">
        <f>IF(U197="snížená",N197,0)</f>
        <v>0</v>
      </c>
      <c r="BG197" s="149">
        <f>IF(U197="zákl. přenesená",N197,0)</f>
        <v>0</v>
      </c>
      <c r="BH197" s="149">
        <f>IF(U197="sníž. přenesená",N197,0)</f>
        <v>0</v>
      </c>
      <c r="BI197" s="149">
        <f>IF(U197="nulová",N197,0)</f>
        <v>0</v>
      </c>
      <c r="BJ197" s="21" t="s">
        <v>80</v>
      </c>
      <c r="BK197" s="149">
        <f>ROUND(L197*K197,2)</f>
        <v>0</v>
      </c>
      <c r="BL197" s="21" t="s">
        <v>163</v>
      </c>
      <c r="BM197" s="21" t="s">
        <v>1740</v>
      </c>
    </row>
    <row r="198" spans="2:65" s="10" customFormat="1" ht="16.5" customHeight="1">
      <c r="B198" s="154"/>
      <c r="C198" s="155"/>
      <c r="D198" s="155"/>
      <c r="E198" s="156" t="s">
        <v>5</v>
      </c>
      <c r="F198" s="257" t="s">
        <v>1741</v>
      </c>
      <c r="G198" s="258"/>
      <c r="H198" s="258"/>
      <c r="I198" s="258"/>
      <c r="J198" s="155"/>
      <c r="K198" s="157">
        <v>0.56399999999999995</v>
      </c>
      <c r="L198" s="155"/>
      <c r="M198" s="155"/>
      <c r="N198" s="155"/>
      <c r="O198" s="155"/>
      <c r="P198" s="155"/>
      <c r="Q198" s="155"/>
      <c r="R198" s="158"/>
      <c r="T198" s="159"/>
      <c r="U198" s="155"/>
      <c r="V198" s="155"/>
      <c r="W198" s="155"/>
      <c r="X198" s="155"/>
      <c r="Y198" s="155"/>
      <c r="Z198" s="155"/>
      <c r="AA198" s="160"/>
      <c r="AT198" s="161" t="s">
        <v>371</v>
      </c>
      <c r="AU198" s="161" t="s">
        <v>130</v>
      </c>
      <c r="AV198" s="10" t="s">
        <v>130</v>
      </c>
      <c r="AW198" s="10" t="s">
        <v>30</v>
      </c>
      <c r="AX198" s="10" t="s">
        <v>72</v>
      </c>
      <c r="AY198" s="161" t="s">
        <v>164</v>
      </c>
    </row>
    <row r="199" spans="2:65" s="11" customFormat="1" ht="16.5" customHeight="1">
      <c r="B199" s="162"/>
      <c r="C199" s="163"/>
      <c r="D199" s="163"/>
      <c r="E199" s="164" t="s">
        <v>5</v>
      </c>
      <c r="F199" s="255" t="s">
        <v>375</v>
      </c>
      <c r="G199" s="256"/>
      <c r="H199" s="256"/>
      <c r="I199" s="256"/>
      <c r="J199" s="163"/>
      <c r="K199" s="165">
        <v>0.56399999999999995</v>
      </c>
      <c r="L199" s="163"/>
      <c r="M199" s="163"/>
      <c r="N199" s="163"/>
      <c r="O199" s="163"/>
      <c r="P199" s="163"/>
      <c r="Q199" s="163"/>
      <c r="R199" s="166"/>
      <c r="T199" s="167"/>
      <c r="U199" s="163"/>
      <c r="V199" s="163"/>
      <c r="W199" s="163"/>
      <c r="X199" s="163"/>
      <c r="Y199" s="163"/>
      <c r="Z199" s="163"/>
      <c r="AA199" s="168"/>
      <c r="AT199" s="169" t="s">
        <v>371</v>
      </c>
      <c r="AU199" s="169" t="s">
        <v>130</v>
      </c>
      <c r="AV199" s="11" t="s">
        <v>163</v>
      </c>
      <c r="AW199" s="11" t="s">
        <v>30</v>
      </c>
      <c r="AX199" s="11" t="s">
        <v>80</v>
      </c>
      <c r="AY199" s="169" t="s">
        <v>164</v>
      </c>
    </row>
    <row r="200" spans="2:65" s="1" customFormat="1" ht="38.25" customHeight="1">
      <c r="B200" s="140"/>
      <c r="C200" s="141" t="s">
        <v>270</v>
      </c>
      <c r="D200" s="141" t="s">
        <v>165</v>
      </c>
      <c r="E200" s="142" t="s">
        <v>851</v>
      </c>
      <c r="F200" s="224" t="s">
        <v>852</v>
      </c>
      <c r="G200" s="224"/>
      <c r="H200" s="224"/>
      <c r="I200" s="224"/>
      <c r="J200" s="143" t="s">
        <v>511</v>
      </c>
      <c r="K200" s="144">
        <v>1.6E-2</v>
      </c>
      <c r="L200" s="225">
        <v>0</v>
      </c>
      <c r="M200" s="225"/>
      <c r="N200" s="225">
        <f>ROUND(L200*K200,2)</f>
        <v>0</v>
      </c>
      <c r="O200" s="225"/>
      <c r="P200" s="225"/>
      <c r="Q200" s="225"/>
      <c r="R200" s="145"/>
      <c r="T200" s="146" t="s">
        <v>5</v>
      </c>
      <c r="U200" s="43" t="s">
        <v>37</v>
      </c>
      <c r="V200" s="147">
        <v>15.231</v>
      </c>
      <c r="W200" s="147">
        <f>V200*K200</f>
        <v>0.243696</v>
      </c>
      <c r="X200" s="147">
        <v>0.84721000000000002</v>
      </c>
      <c r="Y200" s="147">
        <f>X200*K200</f>
        <v>1.3555360000000001E-2</v>
      </c>
      <c r="Z200" s="147">
        <v>0</v>
      </c>
      <c r="AA200" s="148">
        <f>Z200*K200</f>
        <v>0</v>
      </c>
      <c r="AR200" s="21" t="s">
        <v>163</v>
      </c>
      <c r="AT200" s="21" t="s">
        <v>165</v>
      </c>
      <c r="AU200" s="21" t="s">
        <v>130</v>
      </c>
      <c r="AY200" s="21" t="s">
        <v>164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1" t="s">
        <v>80</v>
      </c>
      <c r="BK200" s="149">
        <f>ROUND(L200*K200,2)</f>
        <v>0</v>
      </c>
      <c r="BL200" s="21" t="s">
        <v>163</v>
      </c>
      <c r="BM200" s="21" t="s">
        <v>1742</v>
      </c>
    </row>
    <row r="201" spans="2:65" s="10" customFormat="1" ht="16.5" customHeight="1">
      <c r="B201" s="154"/>
      <c r="C201" s="155"/>
      <c r="D201" s="155"/>
      <c r="E201" s="156" t="s">
        <v>5</v>
      </c>
      <c r="F201" s="257" t="s">
        <v>1743</v>
      </c>
      <c r="G201" s="258"/>
      <c r="H201" s="258"/>
      <c r="I201" s="258"/>
      <c r="J201" s="155"/>
      <c r="K201" s="157">
        <v>1.6E-2</v>
      </c>
      <c r="L201" s="155"/>
      <c r="M201" s="155"/>
      <c r="N201" s="155"/>
      <c r="O201" s="155"/>
      <c r="P201" s="155"/>
      <c r="Q201" s="155"/>
      <c r="R201" s="158"/>
      <c r="T201" s="159"/>
      <c r="U201" s="155"/>
      <c r="V201" s="155"/>
      <c r="W201" s="155"/>
      <c r="X201" s="155"/>
      <c r="Y201" s="155"/>
      <c r="Z201" s="155"/>
      <c r="AA201" s="160"/>
      <c r="AT201" s="161" t="s">
        <v>371</v>
      </c>
      <c r="AU201" s="161" t="s">
        <v>130</v>
      </c>
      <c r="AV201" s="10" t="s">
        <v>130</v>
      </c>
      <c r="AW201" s="10" t="s">
        <v>30</v>
      </c>
      <c r="AX201" s="10" t="s">
        <v>72</v>
      </c>
      <c r="AY201" s="161" t="s">
        <v>164</v>
      </c>
    </row>
    <row r="202" spans="2:65" s="11" customFormat="1" ht="16.5" customHeight="1">
      <c r="B202" s="162"/>
      <c r="C202" s="163"/>
      <c r="D202" s="163"/>
      <c r="E202" s="164" t="s">
        <v>5</v>
      </c>
      <c r="F202" s="255" t="s">
        <v>375</v>
      </c>
      <c r="G202" s="256"/>
      <c r="H202" s="256"/>
      <c r="I202" s="256"/>
      <c r="J202" s="163"/>
      <c r="K202" s="165">
        <v>1.6E-2</v>
      </c>
      <c r="L202" s="163"/>
      <c r="M202" s="163"/>
      <c r="N202" s="163"/>
      <c r="O202" s="163"/>
      <c r="P202" s="163"/>
      <c r="Q202" s="163"/>
      <c r="R202" s="166"/>
      <c r="T202" s="167"/>
      <c r="U202" s="163"/>
      <c r="V202" s="163"/>
      <c r="W202" s="163"/>
      <c r="X202" s="163"/>
      <c r="Y202" s="163"/>
      <c r="Z202" s="163"/>
      <c r="AA202" s="168"/>
      <c r="AT202" s="169" t="s">
        <v>371</v>
      </c>
      <c r="AU202" s="169" t="s">
        <v>130</v>
      </c>
      <c r="AV202" s="11" t="s">
        <v>163</v>
      </c>
      <c r="AW202" s="11" t="s">
        <v>30</v>
      </c>
      <c r="AX202" s="11" t="s">
        <v>80</v>
      </c>
      <c r="AY202" s="169" t="s">
        <v>164</v>
      </c>
    </row>
    <row r="203" spans="2:65" s="9" customFormat="1" ht="29.85" customHeight="1">
      <c r="B203" s="129"/>
      <c r="C203" s="130"/>
      <c r="D203" s="139" t="s">
        <v>763</v>
      </c>
      <c r="E203" s="139"/>
      <c r="F203" s="139"/>
      <c r="G203" s="139"/>
      <c r="H203" s="139"/>
      <c r="I203" s="139"/>
      <c r="J203" s="139"/>
      <c r="K203" s="139"/>
      <c r="L203" s="139"/>
      <c r="M203" s="139"/>
      <c r="N203" s="230">
        <f>BK203</f>
        <v>0</v>
      </c>
      <c r="O203" s="231"/>
      <c r="P203" s="231"/>
      <c r="Q203" s="231"/>
      <c r="R203" s="132"/>
      <c r="T203" s="133"/>
      <c r="U203" s="130"/>
      <c r="V203" s="130"/>
      <c r="W203" s="134">
        <f>SUM(W204:W243)</f>
        <v>53.143000000000008</v>
      </c>
      <c r="X203" s="130"/>
      <c r="Y203" s="134">
        <f>SUM(Y204:Y243)</f>
        <v>6.0917367999999996</v>
      </c>
      <c r="Z203" s="130"/>
      <c r="AA203" s="135">
        <f>SUM(AA204:AA243)</f>
        <v>0</v>
      </c>
      <c r="AR203" s="136" t="s">
        <v>80</v>
      </c>
      <c r="AT203" s="137" t="s">
        <v>71</v>
      </c>
      <c r="AU203" s="137" t="s">
        <v>80</v>
      </c>
      <c r="AY203" s="136" t="s">
        <v>164</v>
      </c>
      <c r="BK203" s="138">
        <f>SUM(BK204:BK243)</f>
        <v>0</v>
      </c>
    </row>
    <row r="204" spans="2:65" s="1" customFormat="1" ht="38.25" customHeight="1">
      <c r="B204" s="140"/>
      <c r="C204" s="141" t="s">
        <v>274</v>
      </c>
      <c r="D204" s="141" t="s">
        <v>165</v>
      </c>
      <c r="E204" s="142" t="s">
        <v>1505</v>
      </c>
      <c r="F204" s="224" t="s">
        <v>1506</v>
      </c>
      <c r="G204" s="224"/>
      <c r="H204" s="224"/>
      <c r="I204" s="224"/>
      <c r="J204" s="143" t="s">
        <v>409</v>
      </c>
      <c r="K204" s="144">
        <v>14</v>
      </c>
      <c r="L204" s="225">
        <v>0</v>
      </c>
      <c r="M204" s="225"/>
      <c r="N204" s="225">
        <f>ROUND(L204*K204,2)</f>
        <v>0</v>
      </c>
      <c r="O204" s="225"/>
      <c r="P204" s="225"/>
      <c r="Q204" s="225"/>
      <c r="R204" s="145"/>
      <c r="T204" s="146" t="s">
        <v>5</v>
      </c>
      <c r="U204" s="43" t="s">
        <v>37</v>
      </c>
      <c r="V204" s="147">
        <v>0.23300000000000001</v>
      </c>
      <c r="W204" s="147">
        <f>V204*K204</f>
        <v>3.262</v>
      </c>
      <c r="X204" s="147">
        <v>0</v>
      </c>
      <c r="Y204" s="147">
        <f>X204*K204</f>
        <v>0</v>
      </c>
      <c r="Z204" s="147">
        <v>0</v>
      </c>
      <c r="AA204" s="148">
        <f>Z204*K204</f>
        <v>0</v>
      </c>
      <c r="AR204" s="21" t="s">
        <v>163</v>
      </c>
      <c r="AT204" s="21" t="s">
        <v>165</v>
      </c>
      <c r="AU204" s="21" t="s">
        <v>130</v>
      </c>
      <c r="AY204" s="21" t="s">
        <v>164</v>
      </c>
      <c r="BE204" s="149">
        <f>IF(U204="základní",N204,0)</f>
        <v>0</v>
      </c>
      <c r="BF204" s="149">
        <f>IF(U204="snížená",N204,0)</f>
        <v>0</v>
      </c>
      <c r="BG204" s="149">
        <f>IF(U204="zákl. přenesená",N204,0)</f>
        <v>0</v>
      </c>
      <c r="BH204" s="149">
        <f>IF(U204="sníž. přenesená",N204,0)</f>
        <v>0</v>
      </c>
      <c r="BI204" s="149">
        <f>IF(U204="nulová",N204,0)</f>
        <v>0</v>
      </c>
      <c r="BJ204" s="21" t="s">
        <v>80</v>
      </c>
      <c r="BK204" s="149">
        <f>ROUND(L204*K204,2)</f>
        <v>0</v>
      </c>
      <c r="BL204" s="21" t="s">
        <v>163</v>
      </c>
      <c r="BM204" s="21" t="s">
        <v>1744</v>
      </c>
    </row>
    <row r="205" spans="2:65" s="10" customFormat="1" ht="16.5" customHeight="1">
      <c r="B205" s="154"/>
      <c r="C205" s="155"/>
      <c r="D205" s="155"/>
      <c r="E205" s="156" t="s">
        <v>5</v>
      </c>
      <c r="F205" s="257" t="s">
        <v>1745</v>
      </c>
      <c r="G205" s="258"/>
      <c r="H205" s="258"/>
      <c r="I205" s="258"/>
      <c r="J205" s="155"/>
      <c r="K205" s="157">
        <v>14</v>
      </c>
      <c r="L205" s="155"/>
      <c r="M205" s="155"/>
      <c r="N205" s="155"/>
      <c r="O205" s="155"/>
      <c r="P205" s="155"/>
      <c r="Q205" s="155"/>
      <c r="R205" s="158"/>
      <c r="T205" s="159"/>
      <c r="U205" s="155"/>
      <c r="V205" s="155"/>
      <c r="W205" s="155"/>
      <c r="X205" s="155"/>
      <c r="Y205" s="155"/>
      <c r="Z205" s="155"/>
      <c r="AA205" s="160"/>
      <c r="AT205" s="161" t="s">
        <v>371</v>
      </c>
      <c r="AU205" s="161" t="s">
        <v>130</v>
      </c>
      <c r="AV205" s="10" t="s">
        <v>130</v>
      </c>
      <c r="AW205" s="10" t="s">
        <v>30</v>
      </c>
      <c r="AX205" s="10" t="s">
        <v>72</v>
      </c>
      <c r="AY205" s="161" t="s">
        <v>164</v>
      </c>
    </row>
    <row r="206" spans="2:65" s="11" customFormat="1" ht="16.5" customHeight="1">
      <c r="B206" s="162"/>
      <c r="C206" s="163"/>
      <c r="D206" s="163"/>
      <c r="E206" s="164" t="s">
        <v>5</v>
      </c>
      <c r="F206" s="255" t="s">
        <v>375</v>
      </c>
      <c r="G206" s="256"/>
      <c r="H206" s="256"/>
      <c r="I206" s="256"/>
      <c r="J206" s="163"/>
      <c r="K206" s="165">
        <v>14</v>
      </c>
      <c r="L206" s="163"/>
      <c r="M206" s="163"/>
      <c r="N206" s="163"/>
      <c r="O206" s="163"/>
      <c r="P206" s="163"/>
      <c r="Q206" s="163"/>
      <c r="R206" s="166"/>
      <c r="T206" s="167"/>
      <c r="U206" s="163"/>
      <c r="V206" s="163"/>
      <c r="W206" s="163"/>
      <c r="X206" s="163"/>
      <c r="Y206" s="163"/>
      <c r="Z206" s="163"/>
      <c r="AA206" s="168"/>
      <c r="AT206" s="169" t="s">
        <v>371</v>
      </c>
      <c r="AU206" s="169" t="s">
        <v>130</v>
      </c>
      <c r="AV206" s="11" t="s">
        <v>163</v>
      </c>
      <c r="AW206" s="11" t="s">
        <v>30</v>
      </c>
      <c r="AX206" s="11" t="s">
        <v>80</v>
      </c>
      <c r="AY206" s="169" t="s">
        <v>164</v>
      </c>
    </row>
    <row r="207" spans="2:65" s="1" customFormat="1" ht="38.25" customHeight="1">
      <c r="B207" s="140"/>
      <c r="C207" s="170" t="s">
        <v>278</v>
      </c>
      <c r="D207" s="170" t="s">
        <v>508</v>
      </c>
      <c r="E207" s="171" t="s">
        <v>1509</v>
      </c>
      <c r="F207" s="263" t="s">
        <v>1510</v>
      </c>
      <c r="G207" s="263"/>
      <c r="H207" s="263"/>
      <c r="I207" s="263"/>
      <c r="J207" s="172" t="s">
        <v>409</v>
      </c>
      <c r="K207" s="173">
        <v>14.28</v>
      </c>
      <c r="L207" s="264">
        <v>0</v>
      </c>
      <c r="M207" s="264"/>
      <c r="N207" s="264">
        <f>ROUND(L207*K207,2)</f>
        <v>0</v>
      </c>
      <c r="O207" s="225"/>
      <c r="P207" s="225"/>
      <c r="Q207" s="225"/>
      <c r="R207" s="145"/>
      <c r="T207" s="146" t="s">
        <v>5</v>
      </c>
      <c r="U207" s="43" t="s">
        <v>37</v>
      </c>
      <c r="V207" s="147">
        <v>0</v>
      </c>
      <c r="W207" s="147">
        <f>V207*K207</f>
        <v>0</v>
      </c>
      <c r="X207" s="147">
        <v>1.06E-3</v>
      </c>
      <c r="Y207" s="147">
        <f>X207*K207</f>
        <v>1.5136799999999999E-2</v>
      </c>
      <c r="Z207" s="147">
        <v>0</v>
      </c>
      <c r="AA207" s="148">
        <f>Z207*K207</f>
        <v>0</v>
      </c>
      <c r="AR207" s="21" t="s">
        <v>340</v>
      </c>
      <c r="AT207" s="21" t="s">
        <v>508</v>
      </c>
      <c r="AU207" s="21" t="s">
        <v>130</v>
      </c>
      <c r="AY207" s="21" t="s">
        <v>164</v>
      </c>
      <c r="BE207" s="149">
        <f>IF(U207="základní",N207,0)</f>
        <v>0</v>
      </c>
      <c r="BF207" s="149">
        <f>IF(U207="snížená",N207,0)</f>
        <v>0</v>
      </c>
      <c r="BG207" s="149">
        <f>IF(U207="zákl. přenesená",N207,0)</f>
        <v>0</v>
      </c>
      <c r="BH207" s="149">
        <f>IF(U207="sníž. přenesená",N207,0)</f>
        <v>0</v>
      </c>
      <c r="BI207" s="149">
        <f>IF(U207="nulová",N207,0)</f>
        <v>0</v>
      </c>
      <c r="BJ207" s="21" t="s">
        <v>80</v>
      </c>
      <c r="BK207" s="149">
        <f>ROUND(L207*K207,2)</f>
        <v>0</v>
      </c>
      <c r="BL207" s="21" t="s">
        <v>163</v>
      </c>
      <c r="BM207" s="21" t="s">
        <v>1746</v>
      </c>
    </row>
    <row r="208" spans="2:65" s="1" customFormat="1" ht="25.5" customHeight="1">
      <c r="B208" s="140"/>
      <c r="C208" s="141" t="s">
        <v>282</v>
      </c>
      <c r="D208" s="141" t="s">
        <v>165</v>
      </c>
      <c r="E208" s="142" t="s">
        <v>1518</v>
      </c>
      <c r="F208" s="224" t="s">
        <v>1519</v>
      </c>
      <c r="G208" s="224"/>
      <c r="H208" s="224"/>
      <c r="I208" s="224"/>
      <c r="J208" s="143" t="s">
        <v>569</v>
      </c>
      <c r="K208" s="144">
        <v>3</v>
      </c>
      <c r="L208" s="225">
        <v>0</v>
      </c>
      <c r="M208" s="225"/>
      <c r="N208" s="225">
        <f>ROUND(L208*K208,2)</f>
        <v>0</v>
      </c>
      <c r="O208" s="225"/>
      <c r="P208" s="225"/>
      <c r="Q208" s="225"/>
      <c r="R208" s="145"/>
      <c r="T208" s="146" t="s">
        <v>5</v>
      </c>
      <c r="U208" s="43" t="s">
        <v>37</v>
      </c>
      <c r="V208" s="147">
        <v>0.56499999999999995</v>
      </c>
      <c r="W208" s="147">
        <f>V208*K208</f>
        <v>1.6949999999999998</v>
      </c>
      <c r="X208" s="147">
        <v>0</v>
      </c>
      <c r="Y208" s="147">
        <f>X208*K208</f>
        <v>0</v>
      </c>
      <c r="Z208" s="147">
        <v>0</v>
      </c>
      <c r="AA208" s="148">
        <f>Z208*K208</f>
        <v>0</v>
      </c>
      <c r="AR208" s="21" t="s">
        <v>163</v>
      </c>
      <c r="AT208" s="21" t="s">
        <v>165</v>
      </c>
      <c r="AU208" s="21" t="s">
        <v>130</v>
      </c>
      <c r="AY208" s="21" t="s">
        <v>164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1" t="s">
        <v>80</v>
      </c>
      <c r="BK208" s="149">
        <f>ROUND(L208*K208,2)</f>
        <v>0</v>
      </c>
      <c r="BL208" s="21" t="s">
        <v>163</v>
      </c>
      <c r="BM208" s="21" t="s">
        <v>1747</v>
      </c>
    </row>
    <row r="209" spans="2:65" s="10" customFormat="1" ht="16.5" customHeight="1">
      <c r="B209" s="154"/>
      <c r="C209" s="155"/>
      <c r="D209" s="155"/>
      <c r="E209" s="156" t="s">
        <v>5</v>
      </c>
      <c r="F209" s="257" t="s">
        <v>1446</v>
      </c>
      <c r="G209" s="258"/>
      <c r="H209" s="258"/>
      <c r="I209" s="258"/>
      <c r="J209" s="155"/>
      <c r="K209" s="157">
        <v>3</v>
      </c>
      <c r="L209" s="155"/>
      <c r="M209" s="155"/>
      <c r="N209" s="155"/>
      <c r="O209" s="155"/>
      <c r="P209" s="155"/>
      <c r="Q209" s="155"/>
      <c r="R209" s="158"/>
      <c r="T209" s="159"/>
      <c r="U209" s="155"/>
      <c r="V209" s="155"/>
      <c r="W209" s="155"/>
      <c r="X209" s="155"/>
      <c r="Y209" s="155"/>
      <c r="Z209" s="155"/>
      <c r="AA209" s="160"/>
      <c r="AT209" s="161" t="s">
        <v>371</v>
      </c>
      <c r="AU209" s="161" t="s">
        <v>130</v>
      </c>
      <c r="AV209" s="10" t="s">
        <v>130</v>
      </c>
      <c r="AW209" s="10" t="s">
        <v>30</v>
      </c>
      <c r="AX209" s="10" t="s">
        <v>72</v>
      </c>
      <c r="AY209" s="161" t="s">
        <v>164</v>
      </c>
    </row>
    <row r="210" spans="2:65" s="11" customFormat="1" ht="16.5" customHeight="1">
      <c r="B210" s="162"/>
      <c r="C210" s="163"/>
      <c r="D210" s="163"/>
      <c r="E210" s="164" t="s">
        <v>5</v>
      </c>
      <c r="F210" s="255" t="s">
        <v>375</v>
      </c>
      <c r="G210" s="256"/>
      <c r="H210" s="256"/>
      <c r="I210" s="256"/>
      <c r="J210" s="163"/>
      <c r="K210" s="165">
        <v>3</v>
      </c>
      <c r="L210" s="163"/>
      <c r="M210" s="163"/>
      <c r="N210" s="163"/>
      <c r="O210" s="163"/>
      <c r="P210" s="163"/>
      <c r="Q210" s="163"/>
      <c r="R210" s="166"/>
      <c r="T210" s="167"/>
      <c r="U210" s="163"/>
      <c r="V210" s="163"/>
      <c r="W210" s="163"/>
      <c r="X210" s="163"/>
      <c r="Y210" s="163"/>
      <c r="Z210" s="163"/>
      <c r="AA210" s="168"/>
      <c r="AT210" s="169" t="s">
        <v>371</v>
      </c>
      <c r="AU210" s="169" t="s">
        <v>130</v>
      </c>
      <c r="AV210" s="11" t="s">
        <v>163</v>
      </c>
      <c r="AW210" s="11" t="s">
        <v>30</v>
      </c>
      <c r="AX210" s="11" t="s">
        <v>80</v>
      </c>
      <c r="AY210" s="169" t="s">
        <v>164</v>
      </c>
    </row>
    <row r="211" spans="2:65" s="1" customFormat="1" ht="25.5" customHeight="1">
      <c r="B211" s="140"/>
      <c r="C211" s="170" t="s">
        <v>286</v>
      </c>
      <c r="D211" s="170" t="s">
        <v>508</v>
      </c>
      <c r="E211" s="171" t="s">
        <v>1523</v>
      </c>
      <c r="F211" s="263" t="s">
        <v>1524</v>
      </c>
      <c r="G211" s="263"/>
      <c r="H211" s="263"/>
      <c r="I211" s="263"/>
      <c r="J211" s="172" t="s">
        <v>569</v>
      </c>
      <c r="K211" s="173">
        <v>1</v>
      </c>
      <c r="L211" s="264">
        <v>0</v>
      </c>
      <c r="M211" s="264"/>
      <c r="N211" s="264">
        <f>ROUND(L211*K211,2)</f>
        <v>0</v>
      </c>
      <c r="O211" s="225"/>
      <c r="P211" s="225"/>
      <c r="Q211" s="225"/>
      <c r="R211" s="145"/>
      <c r="T211" s="146" t="s">
        <v>5</v>
      </c>
      <c r="U211" s="43" t="s">
        <v>37</v>
      </c>
      <c r="V211" s="147">
        <v>0</v>
      </c>
      <c r="W211" s="147">
        <f>V211*K211</f>
        <v>0</v>
      </c>
      <c r="X211" s="147">
        <v>1.7000000000000001E-4</v>
      </c>
      <c r="Y211" s="147">
        <f>X211*K211</f>
        <v>1.7000000000000001E-4</v>
      </c>
      <c r="Z211" s="147">
        <v>0</v>
      </c>
      <c r="AA211" s="148">
        <f>Z211*K211</f>
        <v>0</v>
      </c>
      <c r="AR211" s="21" t="s">
        <v>340</v>
      </c>
      <c r="AT211" s="21" t="s">
        <v>508</v>
      </c>
      <c r="AU211" s="21" t="s">
        <v>130</v>
      </c>
      <c r="AY211" s="21" t="s">
        <v>164</v>
      </c>
      <c r="BE211" s="149">
        <f>IF(U211="základní",N211,0)</f>
        <v>0</v>
      </c>
      <c r="BF211" s="149">
        <f>IF(U211="snížená",N211,0)</f>
        <v>0</v>
      </c>
      <c r="BG211" s="149">
        <f>IF(U211="zákl. přenesená",N211,0)</f>
        <v>0</v>
      </c>
      <c r="BH211" s="149">
        <f>IF(U211="sníž. přenesená",N211,0)</f>
        <v>0</v>
      </c>
      <c r="BI211" s="149">
        <f>IF(U211="nulová",N211,0)</f>
        <v>0</v>
      </c>
      <c r="BJ211" s="21" t="s">
        <v>80</v>
      </c>
      <c r="BK211" s="149">
        <f>ROUND(L211*K211,2)</f>
        <v>0</v>
      </c>
      <c r="BL211" s="21" t="s">
        <v>163</v>
      </c>
      <c r="BM211" s="21" t="s">
        <v>1748</v>
      </c>
    </row>
    <row r="212" spans="2:65" s="1" customFormat="1" ht="25.5" customHeight="1">
      <c r="B212" s="140"/>
      <c r="C212" s="170" t="s">
        <v>290</v>
      </c>
      <c r="D212" s="170" t="s">
        <v>508</v>
      </c>
      <c r="E212" s="171" t="s">
        <v>1749</v>
      </c>
      <c r="F212" s="263" t="s">
        <v>1750</v>
      </c>
      <c r="G212" s="263"/>
      <c r="H212" s="263"/>
      <c r="I212" s="263"/>
      <c r="J212" s="172" t="s">
        <v>569</v>
      </c>
      <c r="K212" s="173">
        <v>2</v>
      </c>
      <c r="L212" s="264">
        <v>0</v>
      </c>
      <c r="M212" s="264"/>
      <c r="N212" s="264">
        <f>ROUND(L212*K212,2)</f>
        <v>0</v>
      </c>
      <c r="O212" s="225"/>
      <c r="P212" s="225"/>
      <c r="Q212" s="225"/>
      <c r="R212" s="145"/>
      <c r="T212" s="146" t="s">
        <v>5</v>
      </c>
      <c r="U212" s="43" t="s">
        <v>37</v>
      </c>
      <c r="V212" s="147">
        <v>0</v>
      </c>
      <c r="W212" s="147">
        <f>V212*K212</f>
        <v>0</v>
      </c>
      <c r="X212" s="147">
        <v>1.7000000000000001E-4</v>
      </c>
      <c r="Y212" s="147">
        <f>X212*K212</f>
        <v>3.4000000000000002E-4</v>
      </c>
      <c r="Z212" s="147">
        <v>0</v>
      </c>
      <c r="AA212" s="148">
        <f>Z212*K212</f>
        <v>0</v>
      </c>
      <c r="AR212" s="21" t="s">
        <v>340</v>
      </c>
      <c r="AT212" s="21" t="s">
        <v>508</v>
      </c>
      <c r="AU212" s="21" t="s">
        <v>130</v>
      </c>
      <c r="AY212" s="21" t="s">
        <v>164</v>
      </c>
      <c r="BE212" s="149">
        <f>IF(U212="základní",N212,0)</f>
        <v>0</v>
      </c>
      <c r="BF212" s="149">
        <f>IF(U212="snížená",N212,0)</f>
        <v>0</v>
      </c>
      <c r="BG212" s="149">
        <f>IF(U212="zákl. přenesená",N212,0)</f>
        <v>0</v>
      </c>
      <c r="BH212" s="149">
        <f>IF(U212="sníž. přenesená",N212,0)</f>
        <v>0</v>
      </c>
      <c r="BI212" s="149">
        <f>IF(U212="nulová",N212,0)</f>
        <v>0</v>
      </c>
      <c r="BJ212" s="21" t="s">
        <v>80</v>
      </c>
      <c r="BK212" s="149">
        <f>ROUND(L212*K212,2)</f>
        <v>0</v>
      </c>
      <c r="BL212" s="21" t="s">
        <v>163</v>
      </c>
      <c r="BM212" s="21" t="s">
        <v>1751</v>
      </c>
    </row>
    <row r="213" spans="2:65" s="1" customFormat="1" ht="25.5" customHeight="1">
      <c r="B213" s="140"/>
      <c r="C213" s="141" t="s">
        <v>294</v>
      </c>
      <c r="D213" s="141" t="s">
        <v>165</v>
      </c>
      <c r="E213" s="142" t="s">
        <v>1533</v>
      </c>
      <c r="F213" s="224" t="s">
        <v>1534</v>
      </c>
      <c r="G213" s="224"/>
      <c r="H213" s="224"/>
      <c r="I213" s="224"/>
      <c r="J213" s="143" t="s">
        <v>569</v>
      </c>
      <c r="K213" s="144">
        <v>1</v>
      </c>
      <c r="L213" s="225">
        <v>0</v>
      </c>
      <c r="M213" s="225"/>
      <c r="N213" s="225">
        <f>ROUND(L213*K213,2)</f>
        <v>0</v>
      </c>
      <c r="O213" s="225"/>
      <c r="P213" s="225"/>
      <c r="Q213" s="225"/>
      <c r="R213" s="145"/>
      <c r="T213" s="146" t="s">
        <v>5</v>
      </c>
      <c r="U213" s="43" t="s">
        <v>37</v>
      </c>
      <c r="V213" s="147">
        <v>1.278</v>
      </c>
      <c r="W213" s="147">
        <f>V213*K213</f>
        <v>1.278</v>
      </c>
      <c r="X213" s="147">
        <v>7.2000000000000005E-4</v>
      </c>
      <c r="Y213" s="147">
        <f>X213*K213</f>
        <v>7.2000000000000005E-4</v>
      </c>
      <c r="Z213" s="147">
        <v>0</v>
      </c>
      <c r="AA213" s="148">
        <f>Z213*K213</f>
        <v>0</v>
      </c>
      <c r="AR213" s="21" t="s">
        <v>163</v>
      </c>
      <c r="AT213" s="21" t="s">
        <v>165</v>
      </c>
      <c r="AU213" s="21" t="s">
        <v>130</v>
      </c>
      <c r="AY213" s="21" t="s">
        <v>164</v>
      </c>
      <c r="BE213" s="149">
        <f>IF(U213="základní",N213,0)</f>
        <v>0</v>
      </c>
      <c r="BF213" s="149">
        <f>IF(U213="snížená",N213,0)</f>
        <v>0</v>
      </c>
      <c r="BG213" s="149">
        <f>IF(U213="zákl. přenesená",N213,0)</f>
        <v>0</v>
      </c>
      <c r="BH213" s="149">
        <f>IF(U213="sníž. přenesená",N213,0)</f>
        <v>0</v>
      </c>
      <c r="BI213" s="149">
        <f>IF(U213="nulová",N213,0)</f>
        <v>0</v>
      </c>
      <c r="BJ213" s="21" t="s">
        <v>80</v>
      </c>
      <c r="BK213" s="149">
        <f>ROUND(L213*K213,2)</f>
        <v>0</v>
      </c>
      <c r="BL213" s="21" t="s">
        <v>163</v>
      </c>
      <c r="BM213" s="21" t="s">
        <v>1752</v>
      </c>
    </row>
    <row r="214" spans="2:65" s="10" customFormat="1" ht="16.5" customHeight="1">
      <c r="B214" s="154"/>
      <c r="C214" s="155"/>
      <c r="D214" s="155"/>
      <c r="E214" s="156" t="s">
        <v>5</v>
      </c>
      <c r="F214" s="257" t="s">
        <v>1753</v>
      </c>
      <c r="G214" s="258"/>
      <c r="H214" s="258"/>
      <c r="I214" s="258"/>
      <c r="J214" s="155"/>
      <c r="K214" s="157">
        <v>1</v>
      </c>
      <c r="L214" s="155"/>
      <c r="M214" s="155"/>
      <c r="N214" s="155"/>
      <c r="O214" s="155"/>
      <c r="P214" s="155"/>
      <c r="Q214" s="155"/>
      <c r="R214" s="158"/>
      <c r="T214" s="159"/>
      <c r="U214" s="155"/>
      <c r="V214" s="155"/>
      <c r="W214" s="155"/>
      <c r="X214" s="155"/>
      <c r="Y214" s="155"/>
      <c r="Z214" s="155"/>
      <c r="AA214" s="160"/>
      <c r="AT214" s="161" t="s">
        <v>371</v>
      </c>
      <c r="AU214" s="161" t="s">
        <v>130</v>
      </c>
      <c r="AV214" s="10" t="s">
        <v>130</v>
      </c>
      <c r="AW214" s="10" t="s">
        <v>30</v>
      </c>
      <c r="AX214" s="10" t="s">
        <v>72</v>
      </c>
      <c r="AY214" s="161" t="s">
        <v>164</v>
      </c>
    </row>
    <row r="215" spans="2:65" s="11" customFormat="1" ht="16.5" customHeight="1">
      <c r="B215" s="162"/>
      <c r="C215" s="163"/>
      <c r="D215" s="163"/>
      <c r="E215" s="164" t="s">
        <v>5</v>
      </c>
      <c r="F215" s="255" t="s">
        <v>375</v>
      </c>
      <c r="G215" s="256"/>
      <c r="H215" s="256"/>
      <c r="I215" s="256"/>
      <c r="J215" s="163"/>
      <c r="K215" s="165">
        <v>1</v>
      </c>
      <c r="L215" s="163"/>
      <c r="M215" s="163"/>
      <c r="N215" s="163"/>
      <c r="O215" s="163"/>
      <c r="P215" s="163"/>
      <c r="Q215" s="163"/>
      <c r="R215" s="166"/>
      <c r="T215" s="167"/>
      <c r="U215" s="163"/>
      <c r="V215" s="163"/>
      <c r="W215" s="163"/>
      <c r="X215" s="163"/>
      <c r="Y215" s="163"/>
      <c r="Z215" s="163"/>
      <c r="AA215" s="168"/>
      <c r="AT215" s="169" t="s">
        <v>371</v>
      </c>
      <c r="AU215" s="169" t="s">
        <v>130</v>
      </c>
      <c r="AV215" s="11" t="s">
        <v>163</v>
      </c>
      <c r="AW215" s="11" t="s">
        <v>30</v>
      </c>
      <c r="AX215" s="11" t="s">
        <v>80</v>
      </c>
      <c r="AY215" s="169" t="s">
        <v>164</v>
      </c>
    </row>
    <row r="216" spans="2:65" s="1" customFormat="1" ht="25.5" customHeight="1">
      <c r="B216" s="140"/>
      <c r="C216" s="170" t="s">
        <v>298</v>
      </c>
      <c r="D216" s="170" t="s">
        <v>508</v>
      </c>
      <c r="E216" s="171" t="s">
        <v>1537</v>
      </c>
      <c r="F216" s="263" t="s">
        <v>1538</v>
      </c>
      <c r="G216" s="263"/>
      <c r="H216" s="263"/>
      <c r="I216" s="263"/>
      <c r="J216" s="172" t="s">
        <v>569</v>
      </c>
      <c r="K216" s="173">
        <v>1</v>
      </c>
      <c r="L216" s="264">
        <v>0</v>
      </c>
      <c r="M216" s="264"/>
      <c r="N216" s="264">
        <f>ROUND(L216*K216,2)</f>
        <v>0</v>
      </c>
      <c r="O216" s="225"/>
      <c r="P216" s="225"/>
      <c r="Q216" s="225"/>
      <c r="R216" s="145"/>
      <c r="T216" s="146" t="s">
        <v>5</v>
      </c>
      <c r="U216" s="43" t="s">
        <v>37</v>
      </c>
      <c r="V216" s="147">
        <v>0</v>
      </c>
      <c r="W216" s="147">
        <f>V216*K216</f>
        <v>0</v>
      </c>
      <c r="X216" s="147">
        <v>1.0500000000000001E-2</v>
      </c>
      <c r="Y216" s="147">
        <f>X216*K216</f>
        <v>1.0500000000000001E-2</v>
      </c>
      <c r="Z216" s="147">
        <v>0</v>
      </c>
      <c r="AA216" s="148">
        <f>Z216*K216</f>
        <v>0</v>
      </c>
      <c r="AR216" s="21" t="s">
        <v>340</v>
      </c>
      <c r="AT216" s="21" t="s">
        <v>508</v>
      </c>
      <c r="AU216" s="21" t="s">
        <v>130</v>
      </c>
      <c r="AY216" s="21" t="s">
        <v>164</v>
      </c>
      <c r="BE216" s="149">
        <f>IF(U216="základní",N216,0)</f>
        <v>0</v>
      </c>
      <c r="BF216" s="149">
        <f>IF(U216="snížená",N216,0)</f>
        <v>0</v>
      </c>
      <c r="BG216" s="149">
        <f>IF(U216="zákl. přenesená",N216,0)</f>
        <v>0</v>
      </c>
      <c r="BH216" s="149">
        <f>IF(U216="sníž. přenesená",N216,0)</f>
        <v>0</v>
      </c>
      <c r="BI216" s="149">
        <f>IF(U216="nulová",N216,0)</f>
        <v>0</v>
      </c>
      <c r="BJ216" s="21" t="s">
        <v>80</v>
      </c>
      <c r="BK216" s="149">
        <f>ROUND(L216*K216,2)</f>
        <v>0</v>
      </c>
      <c r="BL216" s="21" t="s">
        <v>163</v>
      </c>
      <c r="BM216" s="21" t="s">
        <v>1754</v>
      </c>
    </row>
    <row r="217" spans="2:65" s="1" customFormat="1" ht="25.5" customHeight="1">
      <c r="B217" s="140"/>
      <c r="C217" s="141" t="s">
        <v>302</v>
      </c>
      <c r="D217" s="141" t="s">
        <v>165</v>
      </c>
      <c r="E217" s="142" t="s">
        <v>1574</v>
      </c>
      <c r="F217" s="224" t="s">
        <v>1575</v>
      </c>
      <c r="G217" s="224"/>
      <c r="H217" s="224"/>
      <c r="I217" s="224"/>
      <c r="J217" s="143" t="s">
        <v>569</v>
      </c>
      <c r="K217" s="144">
        <v>1</v>
      </c>
      <c r="L217" s="225">
        <v>0</v>
      </c>
      <c r="M217" s="225"/>
      <c r="N217" s="225">
        <f>ROUND(L217*K217,2)</f>
        <v>0</v>
      </c>
      <c r="O217" s="225"/>
      <c r="P217" s="225"/>
      <c r="Q217" s="225"/>
      <c r="R217" s="145"/>
      <c r="T217" s="146" t="s">
        <v>5</v>
      </c>
      <c r="U217" s="43" t="s">
        <v>37</v>
      </c>
      <c r="V217" s="147">
        <v>3.82</v>
      </c>
      <c r="W217" s="147">
        <f>V217*K217</f>
        <v>3.82</v>
      </c>
      <c r="X217" s="147">
        <v>0</v>
      </c>
      <c r="Y217" s="147">
        <f>X217*K217</f>
        <v>0</v>
      </c>
      <c r="Z217" s="147">
        <v>0</v>
      </c>
      <c r="AA217" s="148">
        <f>Z217*K217</f>
        <v>0</v>
      </c>
      <c r="AR217" s="21" t="s">
        <v>163</v>
      </c>
      <c r="AT217" s="21" t="s">
        <v>165</v>
      </c>
      <c r="AU217" s="21" t="s">
        <v>130</v>
      </c>
      <c r="AY217" s="21" t="s">
        <v>164</v>
      </c>
      <c r="BE217" s="149">
        <f>IF(U217="základní",N217,0)</f>
        <v>0</v>
      </c>
      <c r="BF217" s="149">
        <f>IF(U217="snížená",N217,0)</f>
        <v>0</v>
      </c>
      <c r="BG217" s="149">
        <f>IF(U217="zákl. přenesená",N217,0)</f>
        <v>0</v>
      </c>
      <c r="BH217" s="149">
        <f>IF(U217="sníž. přenesená",N217,0)</f>
        <v>0</v>
      </c>
      <c r="BI217" s="149">
        <f>IF(U217="nulová",N217,0)</f>
        <v>0</v>
      </c>
      <c r="BJ217" s="21" t="s">
        <v>80</v>
      </c>
      <c r="BK217" s="149">
        <f>ROUND(L217*K217,2)</f>
        <v>0</v>
      </c>
      <c r="BL217" s="21" t="s">
        <v>163</v>
      </c>
      <c r="BM217" s="21" t="s">
        <v>1755</v>
      </c>
    </row>
    <row r="218" spans="2:65" s="10" customFormat="1" ht="16.5" customHeight="1">
      <c r="B218" s="154"/>
      <c r="C218" s="155"/>
      <c r="D218" s="155"/>
      <c r="E218" s="156" t="s">
        <v>5</v>
      </c>
      <c r="F218" s="257" t="s">
        <v>1753</v>
      </c>
      <c r="G218" s="258"/>
      <c r="H218" s="258"/>
      <c r="I218" s="258"/>
      <c r="J218" s="155"/>
      <c r="K218" s="157">
        <v>1</v>
      </c>
      <c r="L218" s="155"/>
      <c r="M218" s="155"/>
      <c r="N218" s="155"/>
      <c r="O218" s="155"/>
      <c r="P218" s="155"/>
      <c r="Q218" s="155"/>
      <c r="R218" s="158"/>
      <c r="T218" s="159"/>
      <c r="U218" s="155"/>
      <c r="V218" s="155"/>
      <c r="W218" s="155"/>
      <c r="X218" s="155"/>
      <c r="Y218" s="155"/>
      <c r="Z218" s="155"/>
      <c r="AA218" s="160"/>
      <c r="AT218" s="161" t="s">
        <v>371</v>
      </c>
      <c r="AU218" s="161" t="s">
        <v>130</v>
      </c>
      <c r="AV218" s="10" t="s">
        <v>130</v>
      </c>
      <c r="AW218" s="10" t="s">
        <v>30</v>
      </c>
      <c r="AX218" s="10" t="s">
        <v>72</v>
      </c>
      <c r="AY218" s="161" t="s">
        <v>164</v>
      </c>
    </row>
    <row r="219" spans="2:65" s="11" customFormat="1" ht="16.5" customHeight="1">
      <c r="B219" s="162"/>
      <c r="C219" s="163"/>
      <c r="D219" s="163"/>
      <c r="E219" s="164" t="s">
        <v>5</v>
      </c>
      <c r="F219" s="255" t="s">
        <v>375</v>
      </c>
      <c r="G219" s="256"/>
      <c r="H219" s="256"/>
      <c r="I219" s="256"/>
      <c r="J219" s="163"/>
      <c r="K219" s="165">
        <v>1</v>
      </c>
      <c r="L219" s="163"/>
      <c r="M219" s="163"/>
      <c r="N219" s="163"/>
      <c r="O219" s="163"/>
      <c r="P219" s="163"/>
      <c r="Q219" s="163"/>
      <c r="R219" s="166"/>
      <c r="T219" s="167"/>
      <c r="U219" s="163"/>
      <c r="V219" s="163"/>
      <c r="W219" s="163"/>
      <c r="X219" s="163"/>
      <c r="Y219" s="163"/>
      <c r="Z219" s="163"/>
      <c r="AA219" s="168"/>
      <c r="AT219" s="169" t="s">
        <v>371</v>
      </c>
      <c r="AU219" s="169" t="s">
        <v>130</v>
      </c>
      <c r="AV219" s="11" t="s">
        <v>163</v>
      </c>
      <c r="AW219" s="11" t="s">
        <v>30</v>
      </c>
      <c r="AX219" s="11" t="s">
        <v>80</v>
      </c>
      <c r="AY219" s="169" t="s">
        <v>164</v>
      </c>
    </row>
    <row r="220" spans="2:65" s="1" customFormat="1" ht="25.5" customHeight="1">
      <c r="B220" s="140"/>
      <c r="C220" s="170" t="s">
        <v>306</v>
      </c>
      <c r="D220" s="170" t="s">
        <v>508</v>
      </c>
      <c r="E220" s="171" t="s">
        <v>1578</v>
      </c>
      <c r="F220" s="263" t="s">
        <v>1579</v>
      </c>
      <c r="G220" s="263"/>
      <c r="H220" s="263"/>
      <c r="I220" s="263"/>
      <c r="J220" s="172" t="s">
        <v>569</v>
      </c>
      <c r="K220" s="173">
        <v>1</v>
      </c>
      <c r="L220" s="264">
        <v>0</v>
      </c>
      <c r="M220" s="264"/>
      <c r="N220" s="264">
        <f>ROUND(L220*K220,2)</f>
        <v>0</v>
      </c>
      <c r="O220" s="225"/>
      <c r="P220" s="225"/>
      <c r="Q220" s="225"/>
      <c r="R220" s="145"/>
      <c r="T220" s="146" t="s">
        <v>5</v>
      </c>
      <c r="U220" s="43" t="s">
        <v>37</v>
      </c>
      <c r="V220" s="147">
        <v>0</v>
      </c>
      <c r="W220" s="147">
        <f>V220*K220</f>
        <v>0</v>
      </c>
      <c r="X220" s="147">
        <v>2.5000000000000001E-3</v>
      </c>
      <c r="Y220" s="147">
        <f>X220*K220</f>
        <v>2.5000000000000001E-3</v>
      </c>
      <c r="Z220" s="147">
        <v>0</v>
      </c>
      <c r="AA220" s="148">
        <f>Z220*K220</f>
        <v>0</v>
      </c>
      <c r="AR220" s="21" t="s">
        <v>340</v>
      </c>
      <c r="AT220" s="21" t="s">
        <v>508</v>
      </c>
      <c r="AU220" s="21" t="s">
        <v>130</v>
      </c>
      <c r="AY220" s="21" t="s">
        <v>164</v>
      </c>
      <c r="BE220" s="149">
        <f>IF(U220="základní",N220,0)</f>
        <v>0</v>
      </c>
      <c r="BF220" s="149">
        <f>IF(U220="snížená",N220,0)</f>
        <v>0</v>
      </c>
      <c r="BG220" s="149">
        <f>IF(U220="zákl. přenesená",N220,0)</f>
        <v>0</v>
      </c>
      <c r="BH220" s="149">
        <f>IF(U220="sníž. přenesená",N220,0)</f>
        <v>0</v>
      </c>
      <c r="BI220" s="149">
        <f>IF(U220="nulová",N220,0)</f>
        <v>0</v>
      </c>
      <c r="BJ220" s="21" t="s">
        <v>80</v>
      </c>
      <c r="BK220" s="149">
        <f>ROUND(L220*K220,2)</f>
        <v>0</v>
      </c>
      <c r="BL220" s="21" t="s">
        <v>163</v>
      </c>
      <c r="BM220" s="21" t="s">
        <v>1756</v>
      </c>
    </row>
    <row r="221" spans="2:65" s="1" customFormat="1" ht="25.5" customHeight="1">
      <c r="B221" s="140"/>
      <c r="C221" s="141" t="s">
        <v>320</v>
      </c>
      <c r="D221" s="141" t="s">
        <v>165</v>
      </c>
      <c r="E221" s="142" t="s">
        <v>1582</v>
      </c>
      <c r="F221" s="224" t="s">
        <v>1583</v>
      </c>
      <c r="G221" s="224"/>
      <c r="H221" s="224"/>
      <c r="I221" s="224"/>
      <c r="J221" s="143" t="s">
        <v>409</v>
      </c>
      <c r="K221" s="144">
        <v>14</v>
      </c>
      <c r="L221" s="225">
        <v>0</v>
      </c>
      <c r="M221" s="225"/>
      <c r="N221" s="225">
        <f>ROUND(L221*K221,2)</f>
        <v>0</v>
      </c>
      <c r="O221" s="225"/>
      <c r="P221" s="225"/>
      <c r="Q221" s="225"/>
      <c r="R221" s="145"/>
      <c r="T221" s="146" t="s">
        <v>5</v>
      </c>
      <c r="U221" s="43" t="s">
        <v>37</v>
      </c>
      <c r="V221" s="147">
        <v>6.2E-2</v>
      </c>
      <c r="W221" s="147">
        <f>V221*K221</f>
        <v>0.86799999999999999</v>
      </c>
      <c r="X221" s="147">
        <v>0</v>
      </c>
      <c r="Y221" s="147">
        <f>X221*K221</f>
        <v>0</v>
      </c>
      <c r="Z221" s="147">
        <v>0</v>
      </c>
      <c r="AA221" s="148">
        <f>Z221*K221</f>
        <v>0</v>
      </c>
      <c r="AR221" s="21" t="s">
        <v>163</v>
      </c>
      <c r="AT221" s="21" t="s">
        <v>165</v>
      </c>
      <c r="AU221" s="21" t="s">
        <v>130</v>
      </c>
      <c r="AY221" s="21" t="s">
        <v>164</v>
      </c>
      <c r="BE221" s="149">
        <f>IF(U221="základní",N221,0)</f>
        <v>0</v>
      </c>
      <c r="BF221" s="149">
        <f>IF(U221="snížená",N221,0)</f>
        <v>0</v>
      </c>
      <c r="BG221" s="149">
        <f>IF(U221="zákl. přenesená",N221,0)</f>
        <v>0</v>
      </c>
      <c r="BH221" s="149">
        <f>IF(U221="sníž. přenesená",N221,0)</f>
        <v>0</v>
      </c>
      <c r="BI221" s="149">
        <f>IF(U221="nulová",N221,0)</f>
        <v>0</v>
      </c>
      <c r="BJ221" s="21" t="s">
        <v>80</v>
      </c>
      <c r="BK221" s="149">
        <f>ROUND(L221*K221,2)</f>
        <v>0</v>
      </c>
      <c r="BL221" s="21" t="s">
        <v>163</v>
      </c>
      <c r="BM221" s="21" t="s">
        <v>1757</v>
      </c>
    </row>
    <row r="222" spans="2:65" s="10" customFormat="1" ht="16.5" customHeight="1">
      <c r="B222" s="154"/>
      <c r="C222" s="155"/>
      <c r="D222" s="155"/>
      <c r="E222" s="156" t="s">
        <v>5</v>
      </c>
      <c r="F222" s="257" t="s">
        <v>220</v>
      </c>
      <c r="G222" s="258"/>
      <c r="H222" s="258"/>
      <c r="I222" s="258"/>
      <c r="J222" s="155"/>
      <c r="K222" s="157">
        <v>14</v>
      </c>
      <c r="L222" s="155"/>
      <c r="M222" s="155"/>
      <c r="N222" s="155"/>
      <c r="O222" s="155"/>
      <c r="P222" s="155"/>
      <c r="Q222" s="155"/>
      <c r="R222" s="158"/>
      <c r="T222" s="159"/>
      <c r="U222" s="155"/>
      <c r="V222" s="155"/>
      <c r="W222" s="155"/>
      <c r="X222" s="155"/>
      <c r="Y222" s="155"/>
      <c r="Z222" s="155"/>
      <c r="AA222" s="160"/>
      <c r="AT222" s="161" t="s">
        <v>371</v>
      </c>
      <c r="AU222" s="161" t="s">
        <v>130</v>
      </c>
      <c r="AV222" s="10" t="s">
        <v>130</v>
      </c>
      <c r="AW222" s="10" t="s">
        <v>30</v>
      </c>
      <c r="AX222" s="10" t="s">
        <v>72</v>
      </c>
      <c r="AY222" s="161" t="s">
        <v>164</v>
      </c>
    </row>
    <row r="223" spans="2:65" s="11" customFormat="1" ht="16.5" customHeight="1">
      <c r="B223" s="162"/>
      <c r="C223" s="163"/>
      <c r="D223" s="163"/>
      <c r="E223" s="164" t="s">
        <v>5</v>
      </c>
      <c r="F223" s="255" t="s">
        <v>375</v>
      </c>
      <c r="G223" s="256"/>
      <c r="H223" s="256"/>
      <c r="I223" s="256"/>
      <c r="J223" s="163"/>
      <c r="K223" s="165">
        <v>14</v>
      </c>
      <c r="L223" s="163"/>
      <c r="M223" s="163"/>
      <c r="N223" s="163"/>
      <c r="O223" s="163"/>
      <c r="P223" s="163"/>
      <c r="Q223" s="163"/>
      <c r="R223" s="166"/>
      <c r="T223" s="167"/>
      <c r="U223" s="163"/>
      <c r="V223" s="163"/>
      <c r="W223" s="163"/>
      <c r="X223" s="163"/>
      <c r="Y223" s="163"/>
      <c r="Z223" s="163"/>
      <c r="AA223" s="168"/>
      <c r="AT223" s="169" t="s">
        <v>371</v>
      </c>
      <c r="AU223" s="169" t="s">
        <v>130</v>
      </c>
      <c r="AV223" s="11" t="s">
        <v>163</v>
      </c>
      <c r="AW223" s="11" t="s">
        <v>30</v>
      </c>
      <c r="AX223" s="11" t="s">
        <v>80</v>
      </c>
      <c r="AY223" s="169" t="s">
        <v>164</v>
      </c>
    </row>
    <row r="224" spans="2:65" s="1" customFormat="1" ht="16.5" customHeight="1">
      <c r="B224" s="140"/>
      <c r="C224" s="141" t="s">
        <v>324</v>
      </c>
      <c r="D224" s="141" t="s">
        <v>165</v>
      </c>
      <c r="E224" s="142" t="s">
        <v>1588</v>
      </c>
      <c r="F224" s="224" t="s">
        <v>1589</v>
      </c>
      <c r="G224" s="224"/>
      <c r="H224" s="224"/>
      <c r="I224" s="224"/>
      <c r="J224" s="143" t="s">
        <v>409</v>
      </c>
      <c r="K224" s="144">
        <v>14</v>
      </c>
      <c r="L224" s="225">
        <v>0</v>
      </c>
      <c r="M224" s="225"/>
      <c r="N224" s="225">
        <f>ROUND(L224*K224,2)</f>
        <v>0</v>
      </c>
      <c r="O224" s="225"/>
      <c r="P224" s="225"/>
      <c r="Q224" s="225"/>
      <c r="R224" s="145"/>
      <c r="T224" s="146" t="s">
        <v>5</v>
      </c>
      <c r="U224" s="43" t="s">
        <v>37</v>
      </c>
      <c r="V224" s="147">
        <v>4.3999999999999997E-2</v>
      </c>
      <c r="W224" s="147">
        <f>V224*K224</f>
        <v>0.61599999999999999</v>
      </c>
      <c r="X224" s="147">
        <v>0</v>
      </c>
      <c r="Y224" s="147">
        <f>X224*K224</f>
        <v>0</v>
      </c>
      <c r="Z224" s="147">
        <v>0</v>
      </c>
      <c r="AA224" s="148">
        <f>Z224*K224</f>
        <v>0</v>
      </c>
      <c r="AR224" s="21" t="s">
        <v>163</v>
      </c>
      <c r="AT224" s="21" t="s">
        <v>165</v>
      </c>
      <c r="AU224" s="21" t="s">
        <v>130</v>
      </c>
      <c r="AY224" s="21" t="s">
        <v>164</v>
      </c>
      <c r="BE224" s="149">
        <f>IF(U224="základní",N224,0)</f>
        <v>0</v>
      </c>
      <c r="BF224" s="149">
        <f>IF(U224="snížená",N224,0)</f>
        <v>0</v>
      </c>
      <c r="BG224" s="149">
        <f>IF(U224="zákl. přenesená",N224,0)</f>
        <v>0</v>
      </c>
      <c r="BH224" s="149">
        <f>IF(U224="sníž. přenesená",N224,0)</f>
        <v>0</v>
      </c>
      <c r="BI224" s="149">
        <f>IF(U224="nulová",N224,0)</f>
        <v>0</v>
      </c>
      <c r="BJ224" s="21" t="s">
        <v>80</v>
      </c>
      <c r="BK224" s="149">
        <f>ROUND(L224*K224,2)</f>
        <v>0</v>
      </c>
      <c r="BL224" s="21" t="s">
        <v>163</v>
      </c>
      <c r="BM224" s="21" t="s">
        <v>1758</v>
      </c>
    </row>
    <row r="225" spans="2:65" s="10" customFormat="1" ht="16.5" customHeight="1">
      <c r="B225" s="154"/>
      <c r="C225" s="155"/>
      <c r="D225" s="155"/>
      <c r="E225" s="156" t="s">
        <v>5</v>
      </c>
      <c r="F225" s="257" t="s">
        <v>220</v>
      </c>
      <c r="G225" s="258"/>
      <c r="H225" s="258"/>
      <c r="I225" s="258"/>
      <c r="J225" s="155"/>
      <c r="K225" s="157">
        <v>14</v>
      </c>
      <c r="L225" s="155"/>
      <c r="M225" s="155"/>
      <c r="N225" s="155"/>
      <c r="O225" s="155"/>
      <c r="P225" s="155"/>
      <c r="Q225" s="155"/>
      <c r="R225" s="158"/>
      <c r="T225" s="159"/>
      <c r="U225" s="155"/>
      <c r="V225" s="155"/>
      <c r="W225" s="155"/>
      <c r="X225" s="155"/>
      <c r="Y225" s="155"/>
      <c r="Z225" s="155"/>
      <c r="AA225" s="160"/>
      <c r="AT225" s="161" t="s">
        <v>371</v>
      </c>
      <c r="AU225" s="161" t="s">
        <v>130</v>
      </c>
      <c r="AV225" s="10" t="s">
        <v>130</v>
      </c>
      <c r="AW225" s="10" t="s">
        <v>30</v>
      </c>
      <c r="AX225" s="10" t="s">
        <v>72</v>
      </c>
      <c r="AY225" s="161" t="s">
        <v>164</v>
      </c>
    </row>
    <row r="226" spans="2:65" s="11" customFormat="1" ht="16.5" customHeight="1">
      <c r="B226" s="162"/>
      <c r="C226" s="163"/>
      <c r="D226" s="163"/>
      <c r="E226" s="164" t="s">
        <v>5</v>
      </c>
      <c r="F226" s="255" t="s">
        <v>375</v>
      </c>
      <c r="G226" s="256"/>
      <c r="H226" s="256"/>
      <c r="I226" s="256"/>
      <c r="J226" s="163"/>
      <c r="K226" s="165">
        <v>14</v>
      </c>
      <c r="L226" s="163"/>
      <c r="M226" s="163"/>
      <c r="N226" s="163"/>
      <c r="O226" s="163"/>
      <c r="P226" s="163"/>
      <c r="Q226" s="163"/>
      <c r="R226" s="166"/>
      <c r="T226" s="167"/>
      <c r="U226" s="163"/>
      <c r="V226" s="163"/>
      <c r="W226" s="163"/>
      <c r="X226" s="163"/>
      <c r="Y226" s="163"/>
      <c r="Z226" s="163"/>
      <c r="AA226" s="168"/>
      <c r="AT226" s="169" t="s">
        <v>371</v>
      </c>
      <c r="AU226" s="169" t="s">
        <v>130</v>
      </c>
      <c r="AV226" s="11" t="s">
        <v>163</v>
      </c>
      <c r="AW226" s="11" t="s">
        <v>30</v>
      </c>
      <c r="AX226" s="11" t="s">
        <v>80</v>
      </c>
      <c r="AY226" s="169" t="s">
        <v>164</v>
      </c>
    </row>
    <row r="227" spans="2:65" s="1" customFormat="1" ht="25.5" customHeight="1">
      <c r="B227" s="140"/>
      <c r="C227" s="141" t="s">
        <v>328</v>
      </c>
      <c r="D227" s="141" t="s">
        <v>165</v>
      </c>
      <c r="E227" s="142" t="s">
        <v>1611</v>
      </c>
      <c r="F227" s="224" t="s">
        <v>1612</v>
      </c>
      <c r="G227" s="224"/>
      <c r="H227" s="224"/>
      <c r="I227" s="224"/>
      <c r="J227" s="143" t="s">
        <v>569</v>
      </c>
      <c r="K227" s="144">
        <v>2</v>
      </c>
      <c r="L227" s="225">
        <v>0</v>
      </c>
      <c r="M227" s="225"/>
      <c r="N227" s="225">
        <f>ROUND(L227*K227,2)</f>
        <v>0</v>
      </c>
      <c r="O227" s="225"/>
      <c r="P227" s="225"/>
      <c r="Q227" s="225"/>
      <c r="R227" s="145"/>
      <c r="T227" s="146" t="s">
        <v>5</v>
      </c>
      <c r="U227" s="43" t="s">
        <v>37</v>
      </c>
      <c r="V227" s="147">
        <v>10.3</v>
      </c>
      <c r="W227" s="147">
        <f>V227*K227</f>
        <v>20.6</v>
      </c>
      <c r="X227" s="147">
        <v>0.46009</v>
      </c>
      <c r="Y227" s="147">
        <f>X227*K227</f>
        <v>0.92018</v>
      </c>
      <c r="Z227" s="147">
        <v>0</v>
      </c>
      <c r="AA227" s="148">
        <f>Z227*K227</f>
        <v>0</v>
      </c>
      <c r="AR227" s="21" t="s">
        <v>163</v>
      </c>
      <c r="AT227" s="21" t="s">
        <v>165</v>
      </c>
      <c r="AU227" s="21" t="s">
        <v>130</v>
      </c>
      <c r="AY227" s="21" t="s">
        <v>164</v>
      </c>
      <c r="BE227" s="149">
        <f>IF(U227="základní",N227,0)</f>
        <v>0</v>
      </c>
      <c r="BF227" s="149">
        <f>IF(U227="snížená",N227,0)</f>
        <v>0</v>
      </c>
      <c r="BG227" s="149">
        <f>IF(U227="zákl. přenesená",N227,0)</f>
        <v>0</v>
      </c>
      <c r="BH227" s="149">
        <f>IF(U227="sníž. přenesená",N227,0)</f>
        <v>0</v>
      </c>
      <c r="BI227" s="149">
        <f>IF(U227="nulová",N227,0)</f>
        <v>0</v>
      </c>
      <c r="BJ227" s="21" t="s">
        <v>80</v>
      </c>
      <c r="BK227" s="149">
        <f>ROUND(L227*K227,2)</f>
        <v>0</v>
      </c>
      <c r="BL227" s="21" t="s">
        <v>163</v>
      </c>
      <c r="BM227" s="21" t="s">
        <v>1759</v>
      </c>
    </row>
    <row r="228" spans="2:65" s="1" customFormat="1" ht="25.5" customHeight="1">
      <c r="B228" s="140"/>
      <c r="C228" s="141" t="s">
        <v>332</v>
      </c>
      <c r="D228" s="141" t="s">
        <v>165</v>
      </c>
      <c r="E228" s="142" t="s">
        <v>1760</v>
      </c>
      <c r="F228" s="224" t="s">
        <v>1761</v>
      </c>
      <c r="G228" s="224"/>
      <c r="H228" s="224"/>
      <c r="I228" s="224"/>
      <c r="J228" s="143" t="s">
        <v>417</v>
      </c>
      <c r="K228" s="144">
        <v>1</v>
      </c>
      <c r="L228" s="225">
        <v>0</v>
      </c>
      <c r="M228" s="225"/>
      <c r="N228" s="225">
        <f>ROUND(L228*K228,2)</f>
        <v>0</v>
      </c>
      <c r="O228" s="225"/>
      <c r="P228" s="225"/>
      <c r="Q228" s="225"/>
      <c r="R228" s="145"/>
      <c r="T228" s="146" t="s">
        <v>5</v>
      </c>
      <c r="U228" s="43" t="s">
        <v>37</v>
      </c>
      <c r="V228" s="147">
        <v>8.8989999999999991</v>
      </c>
      <c r="W228" s="147">
        <f>V228*K228</f>
        <v>8.8989999999999991</v>
      </c>
      <c r="X228" s="147">
        <v>2.5</v>
      </c>
      <c r="Y228" s="147">
        <f>X228*K228</f>
        <v>2.5</v>
      </c>
      <c r="Z228" s="147">
        <v>0</v>
      </c>
      <c r="AA228" s="148">
        <f>Z228*K228</f>
        <v>0</v>
      </c>
      <c r="AR228" s="21" t="s">
        <v>163</v>
      </c>
      <c r="AT228" s="21" t="s">
        <v>165</v>
      </c>
      <c r="AU228" s="21" t="s">
        <v>130</v>
      </c>
      <c r="AY228" s="21" t="s">
        <v>164</v>
      </c>
      <c r="BE228" s="149">
        <f>IF(U228="základní",N228,0)</f>
        <v>0</v>
      </c>
      <c r="BF228" s="149">
        <f>IF(U228="snížená",N228,0)</f>
        <v>0</v>
      </c>
      <c r="BG228" s="149">
        <f>IF(U228="zákl. přenesená",N228,0)</f>
        <v>0</v>
      </c>
      <c r="BH228" s="149">
        <f>IF(U228="sníž. přenesená",N228,0)</f>
        <v>0</v>
      </c>
      <c r="BI228" s="149">
        <f>IF(U228="nulová",N228,0)</f>
        <v>0</v>
      </c>
      <c r="BJ228" s="21" t="s">
        <v>80</v>
      </c>
      <c r="BK228" s="149">
        <f>ROUND(L228*K228,2)</f>
        <v>0</v>
      </c>
      <c r="BL228" s="21" t="s">
        <v>163</v>
      </c>
      <c r="BM228" s="21" t="s">
        <v>1762</v>
      </c>
    </row>
    <row r="229" spans="2:65" s="1" customFormat="1" ht="16.5" customHeight="1">
      <c r="B229" s="140"/>
      <c r="C229" s="141" t="s">
        <v>344</v>
      </c>
      <c r="D229" s="141" t="s">
        <v>165</v>
      </c>
      <c r="E229" s="142" t="s">
        <v>1763</v>
      </c>
      <c r="F229" s="224" t="s">
        <v>1764</v>
      </c>
      <c r="G229" s="224"/>
      <c r="H229" s="224"/>
      <c r="I229" s="224"/>
      <c r="J229" s="143" t="s">
        <v>417</v>
      </c>
      <c r="K229" s="144">
        <v>1</v>
      </c>
      <c r="L229" s="225">
        <v>0</v>
      </c>
      <c r="M229" s="225"/>
      <c r="N229" s="225">
        <f>ROUND(L229*K229,2)</f>
        <v>0</v>
      </c>
      <c r="O229" s="225"/>
      <c r="P229" s="225"/>
      <c r="Q229" s="225"/>
      <c r="R229" s="145"/>
      <c r="T229" s="146" t="s">
        <v>5</v>
      </c>
      <c r="U229" s="43" t="s">
        <v>37</v>
      </c>
      <c r="V229" s="147">
        <v>8.8989999999999991</v>
      </c>
      <c r="W229" s="147">
        <f>V229*K229</f>
        <v>8.8989999999999991</v>
      </c>
      <c r="X229" s="147">
        <v>2.5</v>
      </c>
      <c r="Y229" s="147">
        <f>X229*K229</f>
        <v>2.5</v>
      </c>
      <c r="Z229" s="147">
        <v>0</v>
      </c>
      <c r="AA229" s="148">
        <f>Z229*K229</f>
        <v>0</v>
      </c>
      <c r="AR229" s="21" t="s">
        <v>163</v>
      </c>
      <c r="AT229" s="21" t="s">
        <v>165</v>
      </c>
      <c r="AU229" s="21" t="s">
        <v>130</v>
      </c>
      <c r="AY229" s="21" t="s">
        <v>164</v>
      </c>
      <c r="BE229" s="149">
        <f>IF(U229="základní",N229,0)</f>
        <v>0</v>
      </c>
      <c r="BF229" s="149">
        <f>IF(U229="snížená",N229,0)</f>
        <v>0</v>
      </c>
      <c r="BG229" s="149">
        <f>IF(U229="zákl. přenesená",N229,0)</f>
        <v>0</v>
      </c>
      <c r="BH229" s="149">
        <f>IF(U229="sníž. přenesená",N229,0)</f>
        <v>0</v>
      </c>
      <c r="BI229" s="149">
        <f>IF(U229="nulová",N229,0)</f>
        <v>0</v>
      </c>
      <c r="BJ229" s="21" t="s">
        <v>80</v>
      </c>
      <c r="BK229" s="149">
        <f>ROUND(L229*K229,2)</f>
        <v>0</v>
      </c>
      <c r="BL229" s="21" t="s">
        <v>163</v>
      </c>
      <c r="BM229" s="21" t="s">
        <v>1765</v>
      </c>
    </row>
    <row r="230" spans="2:65" s="1" customFormat="1" ht="16.5" customHeight="1">
      <c r="B230" s="140"/>
      <c r="C230" s="141" t="s">
        <v>195</v>
      </c>
      <c r="D230" s="141" t="s">
        <v>165</v>
      </c>
      <c r="E230" s="142" t="s">
        <v>1630</v>
      </c>
      <c r="F230" s="224" t="s">
        <v>1631</v>
      </c>
      <c r="G230" s="224"/>
      <c r="H230" s="224"/>
      <c r="I230" s="224"/>
      <c r="J230" s="143" t="s">
        <v>569</v>
      </c>
      <c r="K230" s="144">
        <v>1</v>
      </c>
      <c r="L230" s="225">
        <v>0</v>
      </c>
      <c r="M230" s="225"/>
      <c r="N230" s="225">
        <f>ROUND(L230*K230,2)</f>
        <v>0</v>
      </c>
      <c r="O230" s="225"/>
      <c r="P230" s="225"/>
      <c r="Q230" s="225"/>
      <c r="R230" s="145"/>
      <c r="T230" s="146" t="s">
        <v>5</v>
      </c>
      <c r="U230" s="43" t="s">
        <v>37</v>
      </c>
      <c r="V230" s="147">
        <v>0.86299999999999999</v>
      </c>
      <c r="W230" s="147">
        <f>V230*K230</f>
        <v>0.86299999999999999</v>
      </c>
      <c r="X230" s="147">
        <v>0.12303</v>
      </c>
      <c r="Y230" s="147">
        <f>X230*K230</f>
        <v>0.12303</v>
      </c>
      <c r="Z230" s="147">
        <v>0</v>
      </c>
      <c r="AA230" s="148">
        <f>Z230*K230</f>
        <v>0</v>
      </c>
      <c r="AR230" s="21" t="s">
        <v>163</v>
      </c>
      <c r="AT230" s="21" t="s">
        <v>165</v>
      </c>
      <c r="AU230" s="21" t="s">
        <v>130</v>
      </c>
      <c r="AY230" s="21" t="s">
        <v>164</v>
      </c>
      <c r="BE230" s="149">
        <f>IF(U230="základní",N230,0)</f>
        <v>0</v>
      </c>
      <c r="BF230" s="149">
        <f>IF(U230="snížená",N230,0)</f>
        <v>0</v>
      </c>
      <c r="BG230" s="149">
        <f>IF(U230="zákl. přenesená",N230,0)</f>
        <v>0</v>
      </c>
      <c r="BH230" s="149">
        <f>IF(U230="sníž. přenesená",N230,0)</f>
        <v>0</v>
      </c>
      <c r="BI230" s="149">
        <f>IF(U230="nulová",N230,0)</f>
        <v>0</v>
      </c>
      <c r="BJ230" s="21" t="s">
        <v>80</v>
      </c>
      <c r="BK230" s="149">
        <f>ROUND(L230*K230,2)</f>
        <v>0</v>
      </c>
      <c r="BL230" s="21" t="s">
        <v>163</v>
      </c>
      <c r="BM230" s="21" t="s">
        <v>1766</v>
      </c>
    </row>
    <row r="231" spans="2:65" s="10" customFormat="1" ht="16.5" customHeight="1">
      <c r="B231" s="154"/>
      <c r="C231" s="155"/>
      <c r="D231" s="155"/>
      <c r="E231" s="156" t="s">
        <v>5</v>
      </c>
      <c r="F231" s="257" t="s">
        <v>1767</v>
      </c>
      <c r="G231" s="258"/>
      <c r="H231" s="258"/>
      <c r="I231" s="258"/>
      <c r="J231" s="155"/>
      <c r="K231" s="157">
        <v>1</v>
      </c>
      <c r="L231" s="155"/>
      <c r="M231" s="155"/>
      <c r="N231" s="155"/>
      <c r="O231" s="155"/>
      <c r="P231" s="155"/>
      <c r="Q231" s="155"/>
      <c r="R231" s="158"/>
      <c r="T231" s="159"/>
      <c r="U231" s="155"/>
      <c r="V231" s="155"/>
      <c r="W231" s="155"/>
      <c r="X231" s="155"/>
      <c r="Y231" s="155"/>
      <c r="Z231" s="155"/>
      <c r="AA231" s="160"/>
      <c r="AT231" s="161" t="s">
        <v>371</v>
      </c>
      <c r="AU231" s="161" t="s">
        <v>130</v>
      </c>
      <c r="AV231" s="10" t="s">
        <v>130</v>
      </c>
      <c r="AW231" s="10" t="s">
        <v>30</v>
      </c>
      <c r="AX231" s="10" t="s">
        <v>72</v>
      </c>
      <c r="AY231" s="161" t="s">
        <v>164</v>
      </c>
    </row>
    <row r="232" spans="2:65" s="11" customFormat="1" ht="16.5" customHeight="1">
      <c r="B232" s="162"/>
      <c r="C232" s="163"/>
      <c r="D232" s="163"/>
      <c r="E232" s="164" t="s">
        <v>5</v>
      </c>
      <c r="F232" s="255" t="s">
        <v>375</v>
      </c>
      <c r="G232" s="256"/>
      <c r="H232" s="256"/>
      <c r="I232" s="256"/>
      <c r="J232" s="163"/>
      <c r="K232" s="165">
        <v>1</v>
      </c>
      <c r="L232" s="163"/>
      <c r="M232" s="163"/>
      <c r="N232" s="163"/>
      <c r="O232" s="163"/>
      <c r="P232" s="163"/>
      <c r="Q232" s="163"/>
      <c r="R232" s="166"/>
      <c r="T232" s="167"/>
      <c r="U232" s="163"/>
      <c r="V232" s="163"/>
      <c r="W232" s="163"/>
      <c r="X232" s="163"/>
      <c r="Y232" s="163"/>
      <c r="Z232" s="163"/>
      <c r="AA232" s="168"/>
      <c r="AT232" s="169" t="s">
        <v>371</v>
      </c>
      <c r="AU232" s="169" t="s">
        <v>130</v>
      </c>
      <c r="AV232" s="11" t="s">
        <v>163</v>
      </c>
      <c r="AW232" s="11" t="s">
        <v>30</v>
      </c>
      <c r="AX232" s="11" t="s">
        <v>80</v>
      </c>
      <c r="AY232" s="169" t="s">
        <v>164</v>
      </c>
    </row>
    <row r="233" spans="2:65" s="1" customFormat="1" ht="16.5" customHeight="1">
      <c r="B233" s="140"/>
      <c r="C233" s="170" t="s">
        <v>319</v>
      </c>
      <c r="D233" s="170" t="s">
        <v>508</v>
      </c>
      <c r="E233" s="171" t="s">
        <v>1635</v>
      </c>
      <c r="F233" s="263" t="s">
        <v>1636</v>
      </c>
      <c r="G233" s="263"/>
      <c r="H233" s="263"/>
      <c r="I233" s="263"/>
      <c r="J233" s="172" t="s">
        <v>569</v>
      </c>
      <c r="K233" s="173">
        <v>1</v>
      </c>
      <c r="L233" s="264">
        <v>0</v>
      </c>
      <c r="M233" s="264"/>
      <c r="N233" s="264">
        <f>ROUND(L233*K233,2)</f>
        <v>0</v>
      </c>
      <c r="O233" s="225"/>
      <c r="P233" s="225"/>
      <c r="Q233" s="225"/>
      <c r="R233" s="145"/>
      <c r="T233" s="146" t="s">
        <v>5</v>
      </c>
      <c r="U233" s="43" t="s">
        <v>37</v>
      </c>
      <c r="V233" s="147">
        <v>0</v>
      </c>
      <c r="W233" s="147">
        <f>V233*K233</f>
        <v>0</v>
      </c>
      <c r="X233" s="147">
        <v>1.3299999999999999E-2</v>
      </c>
      <c r="Y233" s="147">
        <f>X233*K233</f>
        <v>1.3299999999999999E-2</v>
      </c>
      <c r="Z233" s="147">
        <v>0</v>
      </c>
      <c r="AA233" s="148">
        <f>Z233*K233</f>
        <v>0</v>
      </c>
      <c r="AR233" s="21" t="s">
        <v>340</v>
      </c>
      <c r="AT233" s="21" t="s">
        <v>508</v>
      </c>
      <c r="AU233" s="21" t="s">
        <v>130</v>
      </c>
      <c r="AY233" s="21" t="s">
        <v>164</v>
      </c>
      <c r="BE233" s="149">
        <f>IF(U233="základní",N233,0)</f>
        <v>0</v>
      </c>
      <c r="BF233" s="149">
        <f>IF(U233="snížená",N233,0)</f>
        <v>0</v>
      </c>
      <c r="BG233" s="149">
        <f>IF(U233="zákl. přenesená",N233,0)</f>
        <v>0</v>
      </c>
      <c r="BH233" s="149">
        <f>IF(U233="sníž. přenesená",N233,0)</f>
        <v>0</v>
      </c>
      <c r="BI233" s="149">
        <f>IF(U233="nulová",N233,0)</f>
        <v>0</v>
      </c>
      <c r="BJ233" s="21" t="s">
        <v>80</v>
      </c>
      <c r="BK233" s="149">
        <f>ROUND(L233*K233,2)</f>
        <v>0</v>
      </c>
      <c r="BL233" s="21" t="s">
        <v>163</v>
      </c>
      <c r="BM233" s="21" t="s">
        <v>1768</v>
      </c>
    </row>
    <row r="234" spans="2:65" s="1" customFormat="1" ht="25.5" customHeight="1">
      <c r="B234" s="140"/>
      <c r="C234" s="170" t="s">
        <v>349</v>
      </c>
      <c r="D234" s="170" t="s">
        <v>508</v>
      </c>
      <c r="E234" s="171" t="s">
        <v>1639</v>
      </c>
      <c r="F234" s="263" t="s">
        <v>1640</v>
      </c>
      <c r="G234" s="263"/>
      <c r="H234" s="263"/>
      <c r="I234" s="263"/>
      <c r="J234" s="172" t="s">
        <v>569</v>
      </c>
      <c r="K234" s="173">
        <v>1</v>
      </c>
      <c r="L234" s="264">
        <v>0</v>
      </c>
      <c r="M234" s="264"/>
      <c r="N234" s="264">
        <f>ROUND(L234*K234,2)</f>
        <v>0</v>
      </c>
      <c r="O234" s="225"/>
      <c r="P234" s="225"/>
      <c r="Q234" s="225"/>
      <c r="R234" s="145"/>
      <c r="T234" s="146" t="s">
        <v>5</v>
      </c>
      <c r="U234" s="43" t="s">
        <v>37</v>
      </c>
      <c r="V234" s="147">
        <v>0</v>
      </c>
      <c r="W234" s="147">
        <f>V234*K234</f>
        <v>0</v>
      </c>
      <c r="X234" s="147">
        <v>8.9999999999999998E-4</v>
      </c>
      <c r="Y234" s="147">
        <f>X234*K234</f>
        <v>8.9999999999999998E-4</v>
      </c>
      <c r="Z234" s="147">
        <v>0</v>
      </c>
      <c r="AA234" s="148">
        <f>Z234*K234</f>
        <v>0</v>
      </c>
      <c r="AR234" s="21" t="s">
        <v>340</v>
      </c>
      <c r="AT234" s="21" t="s">
        <v>508</v>
      </c>
      <c r="AU234" s="21" t="s">
        <v>130</v>
      </c>
      <c r="AY234" s="21" t="s">
        <v>164</v>
      </c>
      <c r="BE234" s="149">
        <f>IF(U234="základní",N234,0)</f>
        <v>0</v>
      </c>
      <c r="BF234" s="149">
        <f>IF(U234="snížená",N234,0)</f>
        <v>0</v>
      </c>
      <c r="BG234" s="149">
        <f>IF(U234="zákl. přenesená",N234,0)</f>
        <v>0</v>
      </c>
      <c r="BH234" s="149">
        <f>IF(U234="sníž. přenesená",N234,0)</f>
        <v>0</v>
      </c>
      <c r="BI234" s="149">
        <f>IF(U234="nulová",N234,0)</f>
        <v>0</v>
      </c>
      <c r="BJ234" s="21" t="s">
        <v>80</v>
      </c>
      <c r="BK234" s="149">
        <f>ROUND(L234*K234,2)</f>
        <v>0</v>
      </c>
      <c r="BL234" s="21" t="s">
        <v>163</v>
      </c>
      <c r="BM234" s="21" t="s">
        <v>1769</v>
      </c>
    </row>
    <row r="235" spans="2:65" s="1" customFormat="1" ht="25.5" customHeight="1">
      <c r="B235" s="140"/>
      <c r="C235" s="141" t="s">
        <v>353</v>
      </c>
      <c r="D235" s="141" t="s">
        <v>165</v>
      </c>
      <c r="E235" s="142" t="s">
        <v>1654</v>
      </c>
      <c r="F235" s="224" t="s">
        <v>1655</v>
      </c>
      <c r="G235" s="224"/>
      <c r="H235" s="224"/>
      <c r="I235" s="224"/>
      <c r="J235" s="143" t="s">
        <v>569</v>
      </c>
      <c r="K235" s="144">
        <v>3</v>
      </c>
      <c r="L235" s="225">
        <v>0</v>
      </c>
      <c r="M235" s="225"/>
      <c r="N235" s="225">
        <f>ROUND(L235*K235,2)</f>
        <v>0</v>
      </c>
      <c r="O235" s="225"/>
      <c r="P235" s="225"/>
      <c r="Q235" s="225"/>
      <c r="R235" s="145"/>
      <c r="T235" s="146" t="s">
        <v>5</v>
      </c>
      <c r="U235" s="43" t="s">
        <v>37</v>
      </c>
      <c r="V235" s="147">
        <v>0.40300000000000002</v>
      </c>
      <c r="W235" s="147">
        <f>V235*K235</f>
        <v>1.2090000000000001</v>
      </c>
      <c r="X235" s="147">
        <v>1.6000000000000001E-4</v>
      </c>
      <c r="Y235" s="147">
        <f>X235*K235</f>
        <v>4.8000000000000007E-4</v>
      </c>
      <c r="Z235" s="147">
        <v>0</v>
      </c>
      <c r="AA235" s="148">
        <f>Z235*K235</f>
        <v>0</v>
      </c>
      <c r="AR235" s="21" t="s">
        <v>163</v>
      </c>
      <c r="AT235" s="21" t="s">
        <v>165</v>
      </c>
      <c r="AU235" s="21" t="s">
        <v>130</v>
      </c>
      <c r="AY235" s="21" t="s">
        <v>164</v>
      </c>
      <c r="BE235" s="149">
        <f>IF(U235="základní",N235,0)</f>
        <v>0</v>
      </c>
      <c r="BF235" s="149">
        <f>IF(U235="snížená",N235,0)</f>
        <v>0</v>
      </c>
      <c r="BG235" s="149">
        <f>IF(U235="zákl. přenesená",N235,0)</f>
        <v>0</v>
      </c>
      <c r="BH235" s="149">
        <f>IF(U235="sníž. přenesená",N235,0)</f>
        <v>0</v>
      </c>
      <c r="BI235" s="149">
        <f>IF(U235="nulová",N235,0)</f>
        <v>0</v>
      </c>
      <c r="BJ235" s="21" t="s">
        <v>80</v>
      </c>
      <c r="BK235" s="149">
        <f>ROUND(L235*K235,2)</f>
        <v>0</v>
      </c>
      <c r="BL235" s="21" t="s">
        <v>163</v>
      </c>
      <c r="BM235" s="21" t="s">
        <v>1770</v>
      </c>
    </row>
    <row r="236" spans="2:65" s="10" customFormat="1" ht="16.5" customHeight="1">
      <c r="B236" s="154"/>
      <c r="C236" s="155"/>
      <c r="D236" s="155"/>
      <c r="E236" s="156" t="s">
        <v>5</v>
      </c>
      <c r="F236" s="257" t="s">
        <v>1771</v>
      </c>
      <c r="G236" s="258"/>
      <c r="H236" s="258"/>
      <c r="I236" s="258"/>
      <c r="J236" s="155"/>
      <c r="K236" s="157">
        <v>3</v>
      </c>
      <c r="L236" s="155"/>
      <c r="M236" s="155"/>
      <c r="N236" s="155"/>
      <c r="O236" s="155"/>
      <c r="P236" s="155"/>
      <c r="Q236" s="155"/>
      <c r="R236" s="158"/>
      <c r="T236" s="159"/>
      <c r="U236" s="155"/>
      <c r="V236" s="155"/>
      <c r="W236" s="155"/>
      <c r="X236" s="155"/>
      <c r="Y236" s="155"/>
      <c r="Z236" s="155"/>
      <c r="AA236" s="160"/>
      <c r="AT236" s="161" t="s">
        <v>371</v>
      </c>
      <c r="AU236" s="161" t="s">
        <v>130</v>
      </c>
      <c r="AV236" s="10" t="s">
        <v>130</v>
      </c>
      <c r="AW236" s="10" t="s">
        <v>30</v>
      </c>
      <c r="AX236" s="10" t="s">
        <v>72</v>
      </c>
      <c r="AY236" s="161" t="s">
        <v>164</v>
      </c>
    </row>
    <row r="237" spans="2:65" s="11" customFormat="1" ht="16.5" customHeight="1">
      <c r="B237" s="162"/>
      <c r="C237" s="163"/>
      <c r="D237" s="163"/>
      <c r="E237" s="164" t="s">
        <v>5</v>
      </c>
      <c r="F237" s="255" t="s">
        <v>375</v>
      </c>
      <c r="G237" s="256"/>
      <c r="H237" s="256"/>
      <c r="I237" s="256"/>
      <c r="J237" s="163"/>
      <c r="K237" s="165">
        <v>3</v>
      </c>
      <c r="L237" s="163"/>
      <c r="M237" s="163"/>
      <c r="N237" s="163"/>
      <c r="O237" s="163"/>
      <c r="P237" s="163"/>
      <c r="Q237" s="163"/>
      <c r="R237" s="166"/>
      <c r="T237" s="167"/>
      <c r="U237" s="163"/>
      <c r="V237" s="163"/>
      <c r="W237" s="163"/>
      <c r="X237" s="163"/>
      <c r="Y237" s="163"/>
      <c r="Z237" s="163"/>
      <c r="AA237" s="168"/>
      <c r="AT237" s="169" t="s">
        <v>371</v>
      </c>
      <c r="AU237" s="169" t="s">
        <v>130</v>
      </c>
      <c r="AV237" s="11" t="s">
        <v>163</v>
      </c>
      <c r="AW237" s="11" t="s">
        <v>30</v>
      </c>
      <c r="AX237" s="11" t="s">
        <v>80</v>
      </c>
      <c r="AY237" s="169" t="s">
        <v>164</v>
      </c>
    </row>
    <row r="238" spans="2:65" s="1" customFormat="1" ht="25.5" customHeight="1">
      <c r="B238" s="140"/>
      <c r="C238" s="141" t="s">
        <v>310</v>
      </c>
      <c r="D238" s="141" t="s">
        <v>165</v>
      </c>
      <c r="E238" s="142" t="s">
        <v>1659</v>
      </c>
      <c r="F238" s="224" t="s">
        <v>1660</v>
      </c>
      <c r="G238" s="224"/>
      <c r="H238" s="224"/>
      <c r="I238" s="224"/>
      <c r="J238" s="143" t="s">
        <v>409</v>
      </c>
      <c r="K238" s="144">
        <v>14</v>
      </c>
      <c r="L238" s="225">
        <v>0</v>
      </c>
      <c r="M238" s="225"/>
      <c r="N238" s="225">
        <f>ROUND(L238*K238,2)</f>
        <v>0</v>
      </c>
      <c r="O238" s="225"/>
      <c r="P238" s="225"/>
      <c r="Q238" s="225"/>
      <c r="R238" s="145"/>
      <c r="T238" s="146" t="s">
        <v>5</v>
      </c>
      <c r="U238" s="43" t="s">
        <v>37</v>
      </c>
      <c r="V238" s="147">
        <v>5.3999999999999999E-2</v>
      </c>
      <c r="W238" s="147">
        <f>V238*K238</f>
        <v>0.75600000000000001</v>
      </c>
      <c r="X238" s="147">
        <v>1.9000000000000001E-4</v>
      </c>
      <c r="Y238" s="147">
        <f>X238*K238</f>
        <v>2.66E-3</v>
      </c>
      <c r="Z238" s="147">
        <v>0</v>
      </c>
      <c r="AA238" s="148">
        <f>Z238*K238</f>
        <v>0</v>
      </c>
      <c r="AR238" s="21" t="s">
        <v>163</v>
      </c>
      <c r="AT238" s="21" t="s">
        <v>165</v>
      </c>
      <c r="AU238" s="21" t="s">
        <v>130</v>
      </c>
      <c r="AY238" s="21" t="s">
        <v>164</v>
      </c>
      <c r="BE238" s="149">
        <f>IF(U238="základní",N238,0)</f>
        <v>0</v>
      </c>
      <c r="BF238" s="149">
        <f>IF(U238="snížená",N238,0)</f>
        <v>0</v>
      </c>
      <c r="BG238" s="149">
        <f>IF(U238="zákl. přenesená",N238,0)</f>
        <v>0</v>
      </c>
      <c r="BH238" s="149">
        <f>IF(U238="sníž. přenesená",N238,0)</f>
        <v>0</v>
      </c>
      <c r="BI238" s="149">
        <f>IF(U238="nulová",N238,0)</f>
        <v>0</v>
      </c>
      <c r="BJ238" s="21" t="s">
        <v>80</v>
      </c>
      <c r="BK238" s="149">
        <f>ROUND(L238*K238,2)</f>
        <v>0</v>
      </c>
      <c r="BL238" s="21" t="s">
        <v>163</v>
      </c>
      <c r="BM238" s="21" t="s">
        <v>1772</v>
      </c>
    </row>
    <row r="239" spans="2:65" s="10" customFormat="1" ht="16.5" customHeight="1">
      <c r="B239" s="154"/>
      <c r="C239" s="155"/>
      <c r="D239" s="155"/>
      <c r="E239" s="156" t="s">
        <v>5</v>
      </c>
      <c r="F239" s="257" t="s">
        <v>220</v>
      </c>
      <c r="G239" s="258"/>
      <c r="H239" s="258"/>
      <c r="I239" s="258"/>
      <c r="J239" s="155"/>
      <c r="K239" s="157">
        <v>14</v>
      </c>
      <c r="L239" s="155"/>
      <c r="M239" s="155"/>
      <c r="N239" s="155"/>
      <c r="O239" s="155"/>
      <c r="P239" s="155"/>
      <c r="Q239" s="155"/>
      <c r="R239" s="158"/>
      <c r="T239" s="159"/>
      <c r="U239" s="155"/>
      <c r="V239" s="155"/>
      <c r="W239" s="155"/>
      <c r="X239" s="155"/>
      <c r="Y239" s="155"/>
      <c r="Z239" s="155"/>
      <c r="AA239" s="160"/>
      <c r="AT239" s="161" t="s">
        <v>371</v>
      </c>
      <c r="AU239" s="161" t="s">
        <v>130</v>
      </c>
      <c r="AV239" s="10" t="s">
        <v>130</v>
      </c>
      <c r="AW239" s="10" t="s">
        <v>30</v>
      </c>
      <c r="AX239" s="10" t="s">
        <v>72</v>
      </c>
      <c r="AY239" s="161" t="s">
        <v>164</v>
      </c>
    </row>
    <row r="240" spans="2:65" s="11" customFormat="1" ht="16.5" customHeight="1">
      <c r="B240" s="162"/>
      <c r="C240" s="163"/>
      <c r="D240" s="163"/>
      <c r="E240" s="164" t="s">
        <v>5</v>
      </c>
      <c r="F240" s="255" t="s">
        <v>375</v>
      </c>
      <c r="G240" s="256"/>
      <c r="H240" s="256"/>
      <c r="I240" s="256"/>
      <c r="J240" s="163"/>
      <c r="K240" s="165">
        <v>14</v>
      </c>
      <c r="L240" s="163"/>
      <c r="M240" s="163"/>
      <c r="N240" s="163"/>
      <c r="O240" s="163"/>
      <c r="P240" s="163"/>
      <c r="Q240" s="163"/>
      <c r="R240" s="166"/>
      <c r="T240" s="167"/>
      <c r="U240" s="163"/>
      <c r="V240" s="163"/>
      <c r="W240" s="163"/>
      <c r="X240" s="163"/>
      <c r="Y240" s="163"/>
      <c r="Z240" s="163"/>
      <c r="AA240" s="168"/>
      <c r="AT240" s="169" t="s">
        <v>371</v>
      </c>
      <c r="AU240" s="169" t="s">
        <v>130</v>
      </c>
      <c r="AV240" s="11" t="s">
        <v>163</v>
      </c>
      <c r="AW240" s="11" t="s">
        <v>30</v>
      </c>
      <c r="AX240" s="11" t="s">
        <v>80</v>
      </c>
      <c r="AY240" s="169" t="s">
        <v>164</v>
      </c>
    </row>
    <row r="241" spans="2:65" s="1" customFormat="1" ht="25.5" customHeight="1">
      <c r="B241" s="140"/>
      <c r="C241" s="141" t="s">
        <v>315</v>
      </c>
      <c r="D241" s="141" t="s">
        <v>165</v>
      </c>
      <c r="E241" s="142" t="s">
        <v>1668</v>
      </c>
      <c r="F241" s="224" t="s">
        <v>1669</v>
      </c>
      <c r="G241" s="224"/>
      <c r="H241" s="224"/>
      <c r="I241" s="224"/>
      <c r="J241" s="143" t="s">
        <v>409</v>
      </c>
      <c r="K241" s="144">
        <v>14</v>
      </c>
      <c r="L241" s="225">
        <v>0</v>
      </c>
      <c r="M241" s="225"/>
      <c r="N241" s="225">
        <f>ROUND(L241*K241,2)</f>
        <v>0</v>
      </c>
      <c r="O241" s="225"/>
      <c r="P241" s="225"/>
      <c r="Q241" s="225"/>
      <c r="R241" s="145"/>
      <c r="T241" s="146" t="s">
        <v>5</v>
      </c>
      <c r="U241" s="43" t="s">
        <v>37</v>
      </c>
      <c r="V241" s="147">
        <v>2.7E-2</v>
      </c>
      <c r="W241" s="147">
        <f>V241*K241</f>
        <v>0.378</v>
      </c>
      <c r="X241" s="147">
        <v>1.2999999999999999E-4</v>
      </c>
      <c r="Y241" s="147">
        <f>X241*K241</f>
        <v>1.8199999999999998E-3</v>
      </c>
      <c r="Z241" s="147">
        <v>0</v>
      </c>
      <c r="AA241" s="148">
        <f>Z241*K241</f>
        <v>0</v>
      </c>
      <c r="AR241" s="21" t="s">
        <v>163</v>
      </c>
      <c r="AT241" s="21" t="s">
        <v>165</v>
      </c>
      <c r="AU241" s="21" t="s">
        <v>130</v>
      </c>
      <c r="AY241" s="21" t="s">
        <v>164</v>
      </c>
      <c r="BE241" s="149">
        <f>IF(U241="základní",N241,0)</f>
        <v>0</v>
      </c>
      <c r="BF241" s="149">
        <f>IF(U241="snížená",N241,0)</f>
        <v>0</v>
      </c>
      <c r="BG241" s="149">
        <f>IF(U241="zákl. přenesená",N241,0)</f>
        <v>0</v>
      </c>
      <c r="BH241" s="149">
        <f>IF(U241="sníž. přenesená",N241,0)</f>
        <v>0</v>
      </c>
      <c r="BI241" s="149">
        <f>IF(U241="nulová",N241,0)</f>
        <v>0</v>
      </c>
      <c r="BJ241" s="21" t="s">
        <v>80</v>
      </c>
      <c r="BK241" s="149">
        <f>ROUND(L241*K241,2)</f>
        <v>0</v>
      </c>
      <c r="BL241" s="21" t="s">
        <v>163</v>
      </c>
      <c r="BM241" s="21" t="s">
        <v>1773</v>
      </c>
    </row>
    <row r="242" spans="2:65" s="10" customFormat="1" ht="16.5" customHeight="1">
      <c r="B242" s="154"/>
      <c r="C242" s="155"/>
      <c r="D242" s="155"/>
      <c r="E242" s="156" t="s">
        <v>5</v>
      </c>
      <c r="F242" s="257" t="s">
        <v>220</v>
      </c>
      <c r="G242" s="258"/>
      <c r="H242" s="258"/>
      <c r="I242" s="258"/>
      <c r="J242" s="155"/>
      <c r="K242" s="157">
        <v>14</v>
      </c>
      <c r="L242" s="155"/>
      <c r="M242" s="155"/>
      <c r="N242" s="155"/>
      <c r="O242" s="155"/>
      <c r="P242" s="155"/>
      <c r="Q242" s="155"/>
      <c r="R242" s="158"/>
      <c r="T242" s="159"/>
      <c r="U242" s="155"/>
      <c r="V242" s="155"/>
      <c r="W242" s="155"/>
      <c r="X242" s="155"/>
      <c r="Y242" s="155"/>
      <c r="Z242" s="155"/>
      <c r="AA242" s="160"/>
      <c r="AT242" s="161" t="s">
        <v>371</v>
      </c>
      <c r="AU242" s="161" t="s">
        <v>130</v>
      </c>
      <c r="AV242" s="10" t="s">
        <v>130</v>
      </c>
      <c r="AW242" s="10" t="s">
        <v>30</v>
      </c>
      <c r="AX242" s="10" t="s">
        <v>72</v>
      </c>
      <c r="AY242" s="161" t="s">
        <v>164</v>
      </c>
    </row>
    <row r="243" spans="2:65" s="11" customFormat="1" ht="16.5" customHeight="1">
      <c r="B243" s="162"/>
      <c r="C243" s="163"/>
      <c r="D243" s="163"/>
      <c r="E243" s="164" t="s">
        <v>5</v>
      </c>
      <c r="F243" s="255" t="s">
        <v>375</v>
      </c>
      <c r="G243" s="256"/>
      <c r="H243" s="256"/>
      <c r="I243" s="256"/>
      <c r="J243" s="163"/>
      <c r="K243" s="165">
        <v>14</v>
      </c>
      <c r="L243" s="163"/>
      <c r="M243" s="163"/>
      <c r="N243" s="163"/>
      <c r="O243" s="163"/>
      <c r="P243" s="163"/>
      <c r="Q243" s="163"/>
      <c r="R243" s="166"/>
      <c r="T243" s="167"/>
      <c r="U243" s="163"/>
      <c r="V243" s="163"/>
      <c r="W243" s="163"/>
      <c r="X243" s="163"/>
      <c r="Y243" s="163"/>
      <c r="Z243" s="163"/>
      <c r="AA243" s="168"/>
      <c r="AT243" s="169" t="s">
        <v>371</v>
      </c>
      <c r="AU243" s="169" t="s">
        <v>130</v>
      </c>
      <c r="AV243" s="11" t="s">
        <v>163</v>
      </c>
      <c r="AW243" s="11" t="s">
        <v>30</v>
      </c>
      <c r="AX243" s="11" t="s">
        <v>80</v>
      </c>
      <c r="AY243" s="169" t="s">
        <v>164</v>
      </c>
    </row>
    <row r="244" spans="2:65" s="9" customFormat="1" ht="29.85" customHeight="1">
      <c r="B244" s="129"/>
      <c r="C244" s="130"/>
      <c r="D244" s="139" t="s">
        <v>1299</v>
      </c>
      <c r="E244" s="139"/>
      <c r="F244" s="139"/>
      <c r="G244" s="139"/>
      <c r="H244" s="139"/>
      <c r="I244" s="139"/>
      <c r="J244" s="139"/>
      <c r="K244" s="139"/>
      <c r="L244" s="139"/>
      <c r="M244" s="139"/>
      <c r="N244" s="230">
        <f>BK244</f>
        <v>0</v>
      </c>
      <c r="O244" s="231"/>
      <c r="P244" s="231"/>
      <c r="Q244" s="231"/>
      <c r="R244" s="132"/>
      <c r="T244" s="133"/>
      <c r="U244" s="130"/>
      <c r="V244" s="130"/>
      <c r="W244" s="134">
        <f>SUM(W245:W247)</f>
        <v>0.48</v>
      </c>
      <c r="X244" s="130"/>
      <c r="Y244" s="134">
        <f>SUM(Y245:Y247)</f>
        <v>4.9799999999999996E-4</v>
      </c>
      <c r="Z244" s="130"/>
      <c r="AA244" s="135">
        <f>SUM(AA245:AA247)</f>
        <v>8.9999999999999993E-3</v>
      </c>
      <c r="AR244" s="136" t="s">
        <v>80</v>
      </c>
      <c r="AT244" s="137" t="s">
        <v>71</v>
      </c>
      <c r="AU244" s="137" t="s">
        <v>80</v>
      </c>
      <c r="AY244" s="136" t="s">
        <v>164</v>
      </c>
      <c r="BK244" s="138">
        <f>SUM(BK245:BK247)</f>
        <v>0</v>
      </c>
    </row>
    <row r="245" spans="2:65" s="1" customFormat="1" ht="25.5" customHeight="1">
      <c r="B245" s="140"/>
      <c r="C245" s="141" t="s">
        <v>470</v>
      </c>
      <c r="D245" s="141" t="s">
        <v>165</v>
      </c>
      <c r="E245" s="142" t="s">
        <v>1774</v>
      </c>
      <c r="F245" s="224" t="s">
        <v>1775</v>
      </c>
      <c r="G245" s="224"/>
      <c r="H245" s="224"/>
      <c r="I245" s="224"/>
      <c r="J245" s="143" t="s">
        <v>409</v>
      </c>
      <c r="K245" s="144">
        <v>0.6</v>
      </c>
      <c r="L245" s="225">
        <v>0</v>
      </c>
      <c r="M245" s="225"/>
      <c r="N245" s="225">
        <f>ROUND(L245*K245,2)</f>
        <v>0</v>
      </c>
      <c r="O245" s="225"/>
      <c r="P245" s="225"/>
      <c r="Q245" s="225"/>
      <c r="R245" s="145"/>
      <c r="T245" s="146" t="s">
        <v>5</v>
      </c>
      <c r="U245" s="43" t="s">
        <v>37</v>
      </c>
      <c r="V245" s="147">
        <v>0.8</v>
      </c>
      <c r="W245" s="147">
        <f>V245*K245</f>
        <v>0.48</v>
      </c>
      <c r="X245" s="147">
        <v>8.3000000000000001E-4</v>
      </c>
      <c r="Y245" s="147">
        <f>X245*K245</f>
        <v>4.9799999999999996E-4</v>
      </c>
      <c r="Z245" s="147">
        <v>1.4999999999999999E-2</v>
      </c>
      <c r="AA245" s="148">
        <f>Z245*K245</f>
        <v>8.9999999999999993E-3</v>
      </c>
      <c r="AR245" s="21" t="s">
        <v>163</v>
      </c>
      <c r="AT245" s="21" t="s">
        <v>165</v>
      </c>
      <c r="AU245" s="21" t="s">
        <v>130</v>
      </c>
      <c r="AY245" s="21" t="s">
        <v>164</v>
      </c>
      <c r="BE245" s="149">
        <f>IF(U245="základní",N245,0)</f>
        <v>0</v>
      </c>
      <c r="BF245" s="149">
        <f>IF(U245="snížená",N245,0)</f>
        <v>0</v>
      </c>
      <c r="BG245" s="149">
        <f>IF(U245="zákl. přenesená",N245,0)</f>
        <v>0</v>
      </c>
      <c r="BH245" s="149">
        <f>IF(U245="sníž. přenesená",N245,0)</f>
        <v>0</v>
      </c>
      <c r="BI245" s="149">
        <f>IF(U245="nulová",N245,0)</f>
        <v>0</v>
      </c>
      <c r="BJ245" s="21" t="s">
        <v>80</v>
      </c>
      <c r="BK245" s="149">
        <f>ROUND(L245*K245,2)</f>
        <v>0</v>
      </c>
      <c r="BL245" s="21" t="s">
        <v>163</v>
      </c>
      <c r="BM245" s="21" t="s">
        <v>1776</v>
      </c>
    </row>
    <row r="246" spans="2:65" s="10" customFormat="1" ht="16.5" customHeight="1">
      <c r="B246" s="154"/>
      <c r="C246" s="155"/>
      <c r="D246" s="155"/>
      <c r="E246" s="156" t="s">
        <v>5</v>
      </c>
      <c r="F246" s="257" t="s">
        <v>1777</v>
      </c>
      <c r="G246" s="258"/>
      <c r="H246" s="258"/>
      <c r="I246" s="258"/>
      <c r="J246" s="155"/>
      <c r="K246" s="157">
        <v>0.6</v>
      </c>
      <c r="L246" s="155"/>
      <c r="M246" s="155"/>
      <c r="N246" s="155"/>
      <c r="O246" s="155"/>
      <c r="P246" s="155"/>
      <c r="Q246" s="155"/>
      <c r="R246" s="158"/>
      <c r="T246" s="159"/>
      <c r="U246" s="155"/>
      <c r="V246" s="155"/>
      <c r="W246" s="155"/>
      <c r="X246" s="155"/>
      <c r="Y246" s="155"/>
      <c r="Z246" s="155"/>
      <c r="AA246" s="160"/>
      <c r="AT246" s="161" t="s">
        <v>371</v>
      </c>
      <c r="AU246" s="161" t="s">
        <v>130</v>
      </c>
      <c r="AV246" s="10" t="s">
        <v>130</v>
      </c>
      <c r="AW246" s="10" t="s">
        <v>30</v>
      </c>
      <c r="AX246" s="10" t="s">
        <v>72</v>
      </c>
      <c r="AY246" s="161" t="s">
        <v>164</v>
      </c>
    </row>
    <row r="247" spans="2:65" s="11" customFormat="1" ht="16.5" customHeight="1">
      <c r="B247" s="162"/>
      <c r="C247" s="163"/>
      <c r="D247" s="163"/>
      <c r="E247" s="164" t="s">
        <v>5</v>
      </c>
      <c r="F247" s="255" t="s">
        <v>375</v>
      </c>
      <c r="G247" s="256"/>
      <c r="H247" s="256"/>
      <c r="I247" s="256"/>
      <c r="J247" s="163"/>
      <c r="K247" s="165">
        <v>0.6</v>
      </c>
      <c r="L247" s="163"/>
      <c r="M247" s="163"/>
      <c r="N247" s="163"/>
      <c r="O247" s="163"/>
      <c r="P247" s="163"/>
      <c r="Q247" s="163"/>
      <c r="R247" s="166"/>
      <c r="T247" s="167"/>
      <c r="U247" s="163"/>
      <c r="V247" s="163"/>
      <c r="W247" s="163"/>
      <c r="X247" s="163"/>
      <c r="Y247" s="163"/>
      <c r="Z247" s="163"/>
      <c r="AA247" s="168"/>
      <c r="AT247" s="169" t="s">
        <v>371</v>
      </c>
      <c r="AU247" s="169" t="s">
        <v>130</v>
      </c>
      <c r="AV247" s="11" t="s">
        <v>163</v>
      </c>
      <c r="AW247" s="11" t="s">
        <v>30</v>
      </c>
      <c r="AX247" s="11" t="s">
        <v>80</v>
      </c>
      <c r="AY247" s="169" t="s">
        <v>164</v>
      </c>
    </row>
    <row r="248" spans="2:65" s="9" customFormat="1" ht="29.85" customHeight="1">
      <c r="B248" s="129"/>
      <c r="C248" s="130"/>
      <c r="D248" s="139" t="s">
        <v>764</v>
      </c>
      <c r="E248" s="139"/>
      <c r="F248" s="139"/>
      <c r="G248" s="139"/>
      <c r="H248" s="139"/>
      <c r="I248" s="139"/>
      <c r="J248" s="139"/>
      <c r="K248" s="139"/>
      <c r="L248" s="139"/>
      <c r="M248" s="139"/>
      <c r="N248" s="230">
        <f>BK248</f>
        <v>0</v>
      </c>
      <c r="O248" s="231"/>
      <c r="P248" s="231"/>
      <c r="Q248" s="231"/>
      <c r="R248" s="132"/>
      <c r="T248" s="133"/>
      <c r="U248" s="130"/>
      <c r="V248" s="130"/>
      <c r="W248" s="134">
        <f>W249</f>
        <v>14.425559999999999</v>
      </c>
      <c r="X248" s="130"/>
      <c r="Y248" s="134">
        <f>Y249</f>
        <v>0</v>
      </c>
      <c r="Z248" s="130"/>
      <c r="AA248" s="135">
        <f>AA249</f>
        <v>0</v>
      </c>
      <c r="AR248" s="136" t="s">
        <v>80</v>
      </c>
      <c r="AT248" s="137" t="s">
        <v>71</v>
      </c>
      <c r="AU248" s="137" t="s">
        <v>80</v>
      </c>
      <c r="AY248" s="136" t="s">
        <v>164</v>
      </c>
      <c r="BK248" s="138">
        <f>BK249</f>
        <v>0</v>
      </c>
    </row>
    <row r="249" spans="2:65" s="1" customFormat="1" ht="25.5" customHeight="1">
      <c r="B249" s="140"/>
      <c r="C249" s="141" t="s">
        <v>182</v>
      </c>
      <c r="D249" s="141" t="s">
        <v>165</v>
      </c>
      <c r="E249" s="142" t="s">
        <v>1778</v>
      </c>
      <c r="F249" s="224" t="s">
        <v>1779</v>
      </c>
      <c r="G249" s="224"/>
      <c r="H249" s="224"/>
      <c r="I249" s="224"/>
      <c r="J249" s="143" t="s">
        <v>511</v>
      </c>
      <c r="K249" s="144">
        <v>9.7469999999999999</v>
      </c>
      <c r="L249" s="225">
        <v>0</v>
      </c>
      <c r="M249" s="225"/>
      <c r="N249" s="225">
        <f>ROUND(L249*K249,2)</f>
        <v>0</v>
      </c>
      <c r="O249" s="225"/>
      <c r="P249" s="225"/>
      <c r="Q249" s="225"/>
      <c r="R249" s="145"/>
      <c r="T249" s="146" t="s">
        <v>5</v>
      </c>
      <c r="U249" s="151" t="s">
        <v>37</v>
      </c>
      <c r="V249" s="152">
        <v>1.48</v>
      </c>
      <c r="W249" s="152">
        <f>V249*K249</f>
        <v>14.425559999999999</v>
      </c>
      <c r="X249" s="152">
        <v>0</v>
      </c>
      <c r="Y249" s="152">
        <f>X249*K249</f>
        <v>0</v>
      </c>
      <c r="Z249" s="152">
        <v>0</v>
      </c>
      <c r="AA249" s="153">
        <f>Z249*K249</f>
        <v>0</v>
      </c>
      <c r="AR249" s="21" t="s">
        <v>163</v>
      </c>
      <c r="AT249" s="21" t="s">
        <v>165</v>
      </c>
      <c r="AU249" s="21" t="s">
        <v>130</v>
      </c>
      <c r="AY249" s="21" t="s">
        <v>164</v>
      </c>
      <c r="BE249" s="149">
        <f>IF(U249="základní",N249,0)</f>
        <v>0</v>
      </c>
      <c r="BF249" s="149">
        <f>IF(U249="snížená",N249,0)</f>
        <v>0</v>
      </c>
      <c r="BG249" s="149">
        <f>IF(U249="zákl. přenesená",N249,0)</f>
        <v>0</v>
      </c>
      <c r="BH249" s="149">
        <f>IF(U249="sníž. přenesená",N249,0)</f>
        <v>0</v>
      </c>
      <c r="BI249" s="149">
        <f>IF(U249="nulová",N249,0)</f>
        <v>0</v>
      </c>
      <c r="BJ249" s="21" t="s">
        <v>80</v>
      </c>
      <c r="BK249" s="149">
        <f>ROUND(L249*K249,2)</f>
        <v>0</v>
      </c>
      <c r="BL249" s="21" t="s">
        <v>163</v>
      </c>
      <c r="BM249" s="21" t="s">
        <v>1780</v>
      </c>
    </row>
    <row r="250" spans="2:65" s="1" customFormat="1" ht="6.95" customHeight="1">
      <c r="B250" s="58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60"/>
    </row>
  </sheetData>
  <mergeCells count="28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F121:I121"/>
    <mergeCell ref="F122:I122"/>
    <mergeCell ref="L122:M122"/>
    <mergeCell ref="N122:Q122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83:I183"/>
    <mergeCell ref="F184:I184"/>
    <mergeCell ref="F186:I186"/>
    <mergeCell ref="L186:M186"/>
    <mergeCell ref="N186:Q186"/>
    <mergeCell ref="F187:I187"/>
    <mergeCell ref="F188:I188"/>
    <mergeCell ref="F190:I190"/>
    <mergeCell ref="L190:M190"/>
    <mergeCell ref="N190:Q190"/>
    <mergeCell ref="F191:I191"/>
    <mergeCell ref="F192:I192"/>
    <mergeCell ref="F193:I193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F201:I201"/>
    <mergeCell ref="F202:I202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F233:I233"/>
    <mergeCell ref="L233:M233"/>
    <mergeCell ref="N233:Q233"/>
    <mergeCell ref="N245:Q245"/>
    <mergeCell ref="F234:I234"/>
    <mergeCell ref="L234:M234"/>
    <mergeCell ref="N234:Q234"/>
    <mergeCell ref="F235:I235"/>
    <mergeCell ref="L235:M235"/>
    <mergeCell ref="N235:Q235"/>
    <mergeCell ref="F236:I236"/>
    <mergeCell ref="F237:I237"/>
    <mergeCell ref="F238:I238"/>
    <mergeCell ref="L238:M238"/>
    <mergeCell ref="N238:Q238"/>
    <mergeCell ref="H1:K1"/>
    <mergeCell ref="S2:AC2"/>
    <mergeCell ref="F246:I246"/>
    <mergeCell ref="F247:I247"/>
    <mergeCell ref="F249:I249"/>
    <mergeCell ref="L249:M249"/>
    <mergeCell ref="N249:Q249"/>
    <mergeCell ref="N116:Q116"/>
    <mergeCell ref="N117:Q117"/>
    <mergeCell ref="N118:Q118"/>
    <mergeCell ref="N185:Q185"/>
    <mergeCell ref="N189:Q189"/>
    <mergeCell ref="N203:Q203"/>
    <mergeCell ref="N244:Q244"/>
    <mergeCell ref="N248:Q248"/>
    <mergeCell ref="F239:I239"/>
    <mergeCell ref="F240:I240"/>
    <mergeCell ref="F241:I241"/>
    <mergeCell ref="L241:M241"/>
    <mergeCell ref="N241:Q241"/>
    <mergeCell ref="F242:I242"/>
    <mergeCell ref="F243:I243"/>
    <mergeCell ref="F245:I245"/>
    <mergeCell ref="L245:M245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30</vt:i4>
      </vt:variant>
    </vt:vector>
  </HeadingPairs>
  <TitlesOfParts>
    <vt:vector size="45" baseType="lpstr">
      <vt:lpstr>Rekapitulace stavby</vt:lpstr>
      <vt:lpstr>001 - SO 001 - Vedlejší n...</vt:lpstr>
      <vt:lpstr>101 - SO 101 - Komunikace...</vt:lpstr>
      <vt:lpstr>301 - SO 301 - Kanalizačn...</vt:lpstr>
      <vt:lpstr>302 - SO 302 - Odvodnění ...</vt:lpstr>
      <vt:lpstr>401 - SO 401 - Elektropří...</vt:lpstr>
      <vt:lpstr>402 - SO 402 - Úprava veř...</vt:lpstr>
      <vt:lpstr>501 - SO 501 - Přeložka v...</vt:lpstr>
      <vt:lpstr>502 - SO 502 - Vodovodní ...</vt:lpstr>
      <vt:lpstr>701 - SO 701 - Kácení a l...</vt:lpstr>
      <vt:lpstr>703 - SO 703 - Drobná arc...</vt:lpstr>
      <vt:lpstr>704 - SO 704 - Mobiliář</vt:lpstr>
      <vt:lpstr>801 - SO 801 - Objekt fon...</vt:lpstr>
      <vt:lpstr>802 - SO 802 - Informační...</vt:lpstr>
      <vt:lpstr>901 - SO 901 - Technologi...</vt:lpstr>
      <vt:lpstr>'001 - SO 001 - Vedlejší n...'!Názvy_tisku</vt:lpstr>
      <vt:lpstr>'101 - SO 101 - Komunikace...'!Názvy_tisku</vt:lpstr>
      <vt:lpstr>'301 - SO 301 - Kanalizačn...'!Názvy_tisku</vt:lpstr>
      <vt:lpstr>'302 - SO 302 - Odvodnění ...'!Názvy_tisku</vt:lpstr>
      <vt:lpstr>'401 - SO 401 - Elektropří...'!Názvy_tisku</vt:lpstr>
      <vt:lpstr>'402 - SO 402 - Úprava veř...'!Názvy_tisku</vt:lpstr>
      <vt:lpstr>'501 - SO 501 - Přeložka v...'!Názvy_tisku</vt:lpstr>
      <vt:lpstr>'502 - SO 502 - Vodovodní ...'!Názvy_tisku</vt:lpstr>
      <vt:lpstr>'701 - SO 701 - Kácení a l...'!Názvy_tisku</vt:lpstr>
      <vt:lpstr>'703 - SO 703 - Drobná arc...'!Názvy_tisku</vt:lpstr>
      <vt:lpstr>'704 - SO 704 - Mobiliář'!Názvy_tisku</vt:lpstr>
      <vt:lpstr>'801 - SO 801 - Objekt fon...'!Názvy_tisku</vt:lpstr>
      <vt:lpstr>'802 - SO 802 - Informační...'!Názvy_tisku</vt:lpstr>
      <vt:lpstr>'901 - SO 901 - Technologi...'!Názvy_tisku</vt:lpstr>
      <vt:lpstr>'Rekapitulace stavby'!Názvy_tisku</vt:lpstr>
      <vt:lpstr>'001 - SO 001 - Vedlejší n...'!Oblast_tisku</vt:lpstr>
      <vt:lpstr>'101 - SO 101 - Komunikace...'!Oblast_tisku</vt:lpstr>
      <vt:lpstr>'301 - SO 301 - Kanalizačn...'!Oblast_tisku</vt:lpstr>
      <vt:lpstr>'302 - SO 302 - Odvodnění ...'!Oblast_tisku</vt:lpstr>
      <vt:lpstr>'401 - SO 401 - Elektropří...'!Oblast_tisku</vt:lpstr>
      <vt:lpstr>'402 - SO 402 - Úprava veř...'!Oblast_tisku</vt:lpstr>
      <vt:lpstr>'501 - SO 501 - Přeložka v...'!Oblast_tisku</vt:lpstr>
      <vt:lpstr>'502 - SO 502 - Vodovodní ...'!Oblast_tisku</vt:lpstr>
      <vt:lpstr>'701 - SO 701 - Kácení a l...'!Oblast_tisku</vt:lpstr>
      <vt:lpstr>'703 - SO 703 - Drobná arc...'!Oblast_tisku</vt:lpstr>
      <vt:lpstr>'704 - SO 704 - Mobiliář'!Oblast_tisku</vt:lpstr>
      <vt:lpstr>'801 - SO 801 - Objekt fon...'!Oblast_tisku</vt:lpstr>
      <vt:lpstr>'802 - SO 802 - Informační...'!Oblast_tisku</vt:lpstr>
      <vt:lpstr>'901 - SO 901 - Technologi...'!Oblast_tisku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cerveny</dc:creator>
  <cp:lastModifiedBy>Ing. Lenka Zach</cp:lastModifiedBy>
  <dcterms:created xsi:type="dcterms:W3CDTF">2017-11-02T11:34:17Z</dcterms:created>
  <dcterms:modified xsi:type="dcterms:W3CDTF">2018-01-29T14:02:05Z</dcterms:modified>
</cp:coreProperties>
</file>